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NPerez/Documents/TAMU Manuscripts/Manos /"/>
    </mc:Choice>
  </mc:AlternateContent>
  <xr:revisionPtr revIDLastSave="0" documentId="13_ncr:1_{50AE38DE-E0E6-8742-ABA7-3E73B0FC294E}" xr6:coauthVersionLast="47" xr6:coauthVersionMax="47" xr10:uidLastSave="{00000000-0000-0000-0000-000000000000}"/>
  <bookViews>
    <workbookView xWindow="8960" yWindow="580" windowWidth="33600" windowHeight="19080" xr2:uid="{00000000-000D-0000-FFFF-FFFF00000000}"/>
  </bookViews>
  <sheets>
    <sheet name="Appendix 1" sheetId="1" r:id="rId1"/>
    <sheet name="Chart1" sheetId="3" r:id="rId2"/>
    <sheet name="Sample Worksheets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75" i="2" l="1"/>
  <c r="L1275" i="2" s="1"/>
  <c r="I1275" i="2"/>
  <c r="K1275" i="2" s="1"/>
  <c r="F1275" i="2"/>
  <c r="E1275" i="2"/>
  <c r="G1275" i="2" s="1"/>
  <c r="H1275" i="2" s="1"/>
  <c r="L1274" i="2"/>
  <c r="M1274" i="2" s="1"/>
  <c r="K1274" i="2"/>
  <c r="H1274" i="2"/>
  <c r="L1273" i="2"/>
  <c r="K1273" i="2"/>
  <c r="G1273" i="2"/>
  <c r="L1272" i="2"/>
  <c r="K1272" i="2"/>
  <c r="H1272" i="2"/>
  <c r="J1271" i="2"/>
  <c r="L1271" i="2" s="1"/>
  <c r="I1271" i="2"/>
  <c r="F1271" i="2"/>
  <c r="E1271" i="2"/>
  <c r="G1271" i="2" s="1"/>
  <c r="H1271" i="2" s="1"/>
  <c r="L1270" i="2"/>
  <c r="K1270" i="2"/>
  <c r="H1270" i="2"/>
  <c r="L1269" i="2"/>
  <c r="K1269" i="2"/>
  <c r="L1268" i="2"/>
  <c r="K1268" i="2"/>
  <c r="H1268" i="2"/>
  <c r="L1267" i="2"/>
  <c r="J1267" i="2"/>
  <c r="I1267" i="2"/>
  <c r="K1267" i="2" s="1"/>
  <c r="F1267" i="2"/>
  <c r="E1267" i="2"/>
  <c r="L1266" i="2"/>
  <c r="K1266" i="2"/>
  <c r="M1266" i="2" s="1"/>
  <c r="L1265" i="2"/>
  <c r="K1265" i="2"/>
  <c r="L1264" i="2"/>
  <c r="K1264" i="2"/>
  <c r="H1264" i="2"/>
  <c r="J1263" i="2"/>
  <c r="L1263" i="2" s="1"/>
  <c r="I1263" i="2"/>
  <c r="K1263" i="2" s="1"/>
  <c r="F1263" i="2"/>
  <c r="E1263" i="2"/>
  <c r="L1262" i="2"/>
  <c r="K1262" i="2"/>
  <c r="G1262" i="2"/>
  <c r="H1262" i="2" s="1"/>
  <c r="L1261" i="2"/>
  <c r="K1261" i="2"/>
  <c r="H1261" i="2"/>
  <c r="L1260" i="2"/>
  <c r="M1260" i="2" s="1"/>
  <c r="K1260" i="2"/>
  <c r="J1259" i="2"/>
  <c r="L1259" i="2" s="1"/>
  <c r="I1259" i="2"/>
  <c r="K1259" i="2" s="1"/>
  <c r="F1259" i="2"/>
  <c r="G1259" i="2" s="1"/>
  <c r="H1259" i="2" s="1"/>
  <c r="E1259" i="2"/>
  <c r="L1258" i="2"/>
  <c r="K1258" i="2"/>
  <c r="G1258" i="2"/>
  <c r="H1258" i="2" s="1"/>
  <c r="L1257" i="2"/>
  <c r="K1257" i="2"/>
  <c r="G1257" i="2"/>
  <c r="L1256" i="2"/>
  <c r="K1256" i="2"/>
  <c r="M1256" i="2" s="1"/>
  <c r="J1255" i="2"/>
  <c r="I1255" i="2"/>
  <c r="K1255" i="2" s="1"/>
  <c r="F1255" i="2"/>
  <c r="E1255" i="2"/>
  <c r="L1254" i="2"/>
  <c r="K1254" i="2"/>
  <c r="M1254" i="2" s="1"/>
  <c r="L1253" i="2"/>
  <c r="K1253" i="2"/>
  <c r="G1253" i="2"/>
  <c r="L1252" i="2"/>
  <c r="K1252" i="2"/>
  <c r="G1252" i="2"/>
  <c r="H1252" i="2" s="1"/>
  <c r="J1251" i="2"/>
  <c r="L1251" i="2" s="1"/>
  <c r="I1251" i="2"/>
  <c r="K1251" i="2" s="1"/>
  <c r="F1251" i="2"/>
  <c r="E1251" i="2"/>
  <c r="L1250" i="2"/>
  <c r="K1250" i="2"/>
  <c r="G1250" i="2"/>
  <c r="H1250" i="2" s="1"/>
  <c r="L1249" i="2"/>
  <c r="K1249" i="2"/>
  <c r="H1249" i="2"/>
  <c r="L1248" i="2"/>
  <c r="K1248" i="2"/>
  <c r="H1248" i="2"/>
  <c r="J1247" i="2"/>
  <c r="L1247" i="2" s="1"/>
  <c r="I1247" i="2"/>
  <c r="K1247" i="2" s="1"/>
  <c r="F1247" i="2"/>
  <c r="G1247" i="2" s="1"/>
  <c r="H1247" i="2" s="1"/>
  <c r="E1247" i="2"/>
  <c r="L1246" i="2"/>
  <c r="K1246" i="2"/>
  <c r="G1246" i="2"/>
  <c r="L1245" i="2"/>
  <c r="K1245" i="2"/>
  <c r="G1245" i="2"/>
  <c r="L1244" i="2"/>
  <c r="K1244" i="2"/>
  <c r="J1243" i="2"/>
  <c r="L1243" i="2" s="1"/>
  <c r="I1243" i="2"/>
  <c r="K1243" i="2" s="1"/>
  <c r="F1243" i="2"/>
  <c r="E1243" i="2"/>
  <c r="L1242" i="2"/>
  <c r="K1242" i="2"/>
  <c r="M1242" i="2" s="1"/>
  <c r="H1242" i="2"/>
  <c r="L1241" i="2"/>
  <c r="K1241" i="2"/>
  <c r="G1241" i="2"/>
  <c r="H1241" i="2" s="1"/>
  <c r="L1240" i="2"/>
  <c r="K1240" i="2"/>
  <c r="J1239" i="2"/>
  <c r="I1239" i="2"/>
  <c r="K1239" i="2" s="1"/>
  <c r="F1239" i="2"/>
  <c r="G1239" i="2" s="1"/>
  <c r="H1239" i="2" s="1"/>
  <c r="E1239" i="2"/>
  <c r="L1238" i="2"/>
  <c r="K1238" i="2"/>
  <c r="M1238" i="2" s="1"/>
  <c r="G1238" i="2"/>
  <c r="H1238" i="2" s="1"/>
  <c r="L1237" i="2"/>
  <c r="K1237" i="2"/>
  <c r="G1237" i="2"/>
  <c r="L1236" i="2"/>
  <c r="K1236" i="2"/>
  <c r="M1236" i="2" s="1"/>
  <c r="G1236" i="2"/>
  <c r="H1236" i="2" s="1"/>
  <c r="J1235" i="2"/>
  <c r="L1235" i="2" s="1"/>
  <c r="I1235" i="2"/>
  <c r="F1235" i="2"/>
  <c r="E1235" i="2"/>
  <c r="L1234" i="2"/>
  <c r="K1234" i="2"/>
  <c r="G1234" i="2"/>
  <c r="H1234" i="2" s="1"/>
  <c r="L1233" i="2"/>
  <c r="K1233" i="2"/>
  <c r="G1233" i="2"/>
  <c r="L1232" i="2"/>
  <c r="K1232" i="2"/>
  <c r="M1232" i="2" s="1"/>
  <c r="L1231" i="2"/>
  <c r="J1231" i="2"/>
  <c r="I1231" i="2"/>
  <c r="K1231" i="2" s="1"/>
  <c r="F1231" i="2"/>
  <c r="G1231" i="2" s="1"/>
  <c r="H1231" i="2" s="1"/>
  <c r="E1231" i="2"/>
  <c r="L1230" i="2"/>
  <c r="K1230" i="2"/>
  <c r="L1229" i="2"/>
  <c r="K1229" i="2"/>
  <c r="M1229" i="2" s="1"/>
  <c r="G1229" i="2"/>
  <c r="L1228" i="2"/>
  <c r="K1228" i="2"/>
  <c r="G1228" i="2"/>
  <c r="H1228" i="2" s="1"/>
  <c r="J1227" i="2"/>
  <c r="L1227" i="2" s="1"/>
  <c r="I1227" i="2"/>
  <c r="K1227" i="2" s="1"/>
  <c r="F1227" i="2"/>
  <c r="E1227" i="2"/>
  <c r="L1226" i="2"/>
  <c r="K1226" i="2"/>
  <c r="G1226" i="2"/>
  <c r="H1226" i="2" s="1"/>
  <c r="L1225" i="2"/>
  <c r="K1225" i="2"/>
  <c r="G1225" i="2"/>
  <c r="H1225" i="2" s="1"/>
  <c r="L1224" i="2"/>
  <c r="K1224" i="2"/>
  <c r="G1224" i="2"/>
  <c r="J1223" i="2"/>
  <c r="L1223" i="2" s="1"/>
  <c r="I1223" i="2"/>
  <c r="K1223" i="2" s="1"/>
  <c r="F1223" i="2"/>
  <c r="E1223" i="2"/>
  <c r="G1223" i="2" s="1"/>
  <c r="H1223" i="2" s="1"/>
  <c r="L1222" i="2"/>
  <c r="K1222" i="2"/>
  <c r="M1222" i="2" s="1"/>
  <c r="H1222" i="2"/>
  <c r="L1221" i="2"/>
  <c r="K1221" i="2"/>
  <c r="M1221" i="2" s="1"/>
  <c r="H1221" i="2"/>
  <c r="L1220" i="2"/>
  <c r="K1220" i="2"/>
  <c r="H1220" i="2"/>
  <c r="J1219" i="2"/>
  <c r="L1219" i="2" s="1"/>
  <c r="I1219" i="2"/>
  <c r="K1219" i="2" s="1"/>
  <c r="F1219" i="2"/>
  <c r="E1219" i="2"/>
  <c r="G1219" i="2" s="1"/>
  <c r="H1219" i="2" s="1"/>
  <c r="L1218" i="2"/>
  <c r="K1218" i="2"/>
  <c r="G1218" i="2"/>
  <c r="H1218" i="2" s="1"/>
  <c r="L1217" i="2"/>
  <c r="K1217" i="2"/>
  <c r="L1216" i="2"/>
  <c r="K1216" i="2"/>
  <c r="M1216" i="2" s="1"/>
  <c r="G1216" i="2"/>
  <c r="H1216" i="2" s="1"/>
  <c r="J1215" i="2"/>
  <c r="I1215" i="2"/>
  <c r="K1215" i="2" s="1"/>
  <c r="F1215" i="2"/>
  <c r="E1215" i="2"/>
  <c r="L1214" i="2"/>
  <c r="K1214" i="2"/>
  <c r="G1214" i="2"/>
  <c r="L1213" i="2"/>
  <c r="K1213" i="2"/>
  <c r="H1213" i="2"/>
  <c r="L1212" i="2"/>
  <c r="K1212" i="2"/>
  <c r="J1211" i="2"/>
  <c r="L1211" i="2" s="1"/>
  <c r="I1211" i="2"/>
  <c r="K1211" i="2" s="1"/>
  <c r="F1211" i="2"/>
  <c r="E1211" i="2"/>
  <c r="M1210" i="2"/>
  <c r="L1210" i="2"/>
  <c r="K1210" i="2"/>
  <c r="H1210" i="2"/>
  <c r="L1209" i="2"/>
  <c r="K1209" i="2"/>
  <c r="H1209" i="2"/>
  <c r="L1208" i="2"/>
  <c r="K1208" i="2"/>
  <c r="M1208" i="2" s="1"/>
  <c r="H1208" i="2"/>
  <c r="J1207" i="2"/>
  <c r="L1207" i="2" s="1"/>
  <c r="I1207" i="2"/>
  <c r="F1207" i="2"/>
  <c r="E1207" i="2"/>
  <c r="L1206" i="2"/>
  <c r="K1206" i="2"/>
  <c r="H1206" i="2"/>
  <c r="G1206" i="2"/>
  <c r="L1205" i="2"/>
  <c r="K1205" i="2"/>
  <c r="G1205" i="2"/>
  <c r="L1204" i="2"/>
  <c r="K1204" i="2"/>
  <c r="M1204" i="2" s="1"/>
  <c r="G1204" i="2"/>
  <c r="H1204" i="2" s="1"/>
  <c r="J1203" i="2"/>
  <c r="L1203" i="2" s="1"/>
  <c r="I1203" i="2"/>
  <c r="K1203" i="2" s="1"/>
  <c r="F1203" i="2"/>
  <c r="E1203" i="2"/>
  <c r="L1202" i="2"/>
  <c r="K1202" i="2"/>
  <c r="G1202" i="2"/>
  <c r="L1201" i="2"/>
  <c r="K1201" i="2"/>
  <c r="M1201" i="2" s="1"/>
  <c r="G1201" i="2"/>
  <c r="H1201" i="2" s="1"/>
  <c r="L1200" i="2"/>
  <c r="M1200" i="2" s="1"/>
  <c r="K1200" i="2"/>
  <c r="G1200" i="2"/>
  <c r="J1199" i="2"/>
  <c r="L1199" i="2" s="1"/>
  <c r="I1199" i="2"/>
  <c r="K1199" i="2" s="1"/>
  <c r="F1199" i="2"/>
  <c r="E1199" i="2"/>
  <c r="L1198" i="2"/>
  <c r="K1198" i="2"/>
  <c r="L1197" i="2"/>
  <c r="K1197" i="2"/>
  <c r="H1197" i="2"/>
  <c r="L1196" i="2"/>
  <c r="K1196" i="2"/>
  <c r="G1196" i="2"/>
  <c r="H1196" i="2" s="1"/>
  <c r="K1195" i="2"/>
  <c r="J1195" i="2"/>
  <c r="L1195" i="2" s="1"/>
  <c r="I1195" i="2"/>
  <c r="F1195" i="2"/>
  <c r="E1195" i="2"/>
  <c r="L1194" i="2"/>
  <c r="K1194" i="2"/>
  <c r="G1194" i="2"/>
  <c r="H1194" i="2" s="1"/>
  <c r="M1193" i="2"/>
  <c r="L1193" i="2"/>
  <c r="K1193" i="2"/>
  <c r="L1192" i="2"/>
  <c r="K1192" i="2"/>
  <c r="J1191" i="2"/>
  <c r="L1191" i="2" s="1"/>
  <c r="I1191" i="2"/>
  <c r="K1191" i="2" s="1"/>
  <c r="F1191" i="2"/>
  <c r="E1191" i="2"/>
  <c r="L1190" i="2"/>
  <c r="K1190" i="2"/>
  <c r="M1190" i="2" s="1"/>
  <c r="G1190" i="2"/>
  <c r="H1190" i="2" s="1"/>
  <c r="L1189" i="2"/>
  <c r="K1189" i="2"/>
  <c r="M1189" i="2" s="1"/>
  <c r="L1188" i="2"/>
  <c r="K1188" i="2"/>
  <c r="M1188" i="2" s="1"/>
  <c r="J1187" i="2"/>
  <c r="L1187" i="2" s="1"/>
  <c r="I1187" i="2"/>
  <c r="F1187" i="2"/>
  <c r="E1187" i="2"/>
  <c r="G1187" i="2" s="1"/>
  <c r="H1187" i="2" s="1"/>
  <c r="L1186" i="2"/>
  <c r="K1186" i="2"/>
  <c r="G1186" i="2"/>
  <c r="H1186" i="2" s="1"/>
  <c r="L1185" i="2"/>
  <c r="K1185" i="2"/>
  <c r="L1184" i="2"/>
  <c r="K1184" i="2"/>
  <c r="M1184" i="2" s="1"/>
  <c r="L1183" i="2"/>
  <c r="J1183" i="2"/>
  <c r="I1183" i="2"/>
  <c r="K1183" i="2" s="1"/>
  <c r="F1183" i="2"/>
  <c r="G1183" i="2" s="1"/>
  <c r="H1183" i="2" s="1"/>
  <c r="E1183" i="2"/>
  <c r="L1182" i="2"/>
  <c r="K1182" i="2"/>
  <c r="G1182" i="2"/>
  <c r="H1182" i="2" s="1"/>
  <c r="L1181" i="2"/>
  <c r="K1181" i="2"/>
  <c r="M1181" i="2" s="1"/>
  <c r="H1181" i="2"/>
  <c r="L1180" i="2"/>
  <c r="M1180" i="2" s="1"/>
  <c r="K1180" i="2"/>
  <c r="J1179" i="2"/>
  <c r="L1179" i="2" s="1"/>
  <c r="I1179" i="2"/>
  <c r="K1179" i="2" s="1"/>
  <c r="G1179" i="2"/>
  <c r="H1179" i="2" s="1"/>
  <c r="F1179" i="2"/>
  <c r="E1179" i="2"/>
  <c r="L1178" i="2"/>
  <c r="K1178" i="2"/>
  <c r="G1178" i="2"/>
  <c r="H1178" i="2" s="1"/>
  <c r="L1177" i="2"/>
  <c r="M1177" i="2" s="1"/>
  <c r="K1177" i="2"/>
  <c r="L1176" i="2"/>
  <c r="M1176" i="2" s="1"/>
  <c r="K1176" i="2"/>
  <c r="G1176" i="2"/>
  <c r="H1176" i="2" s="1"/>
  <c r="J1175" i="2"/>
  <c r="L1175" i="2" s="1"/>
  <c r="I1175" i="2"/>
  <c r="K1175" i="2" s="1"/>
  <c r="F1175" i="2"/>
  <c r="G1175" i="2" s="1"/>
  <c r="H1175" i="2" s="1"/>
  <c r="E1175" i="2"/>
  <c r="L1174" i="2"/>
  <c r="K1174" i="2"/>
  <c r="G1174" i="2"/>
  <c r="H1174" i="2" s="1"/>
  <c r="L1173" i="2"/>
  <c r="K1173" i="2"/>
  <c r="H1173" i="2"/>
  <c r="L1172" i="2"/>
  <c r="K1172" i="2"/>
  <c r="M1172" i="2" s="1"/>
  <c r="H1172" i="2"/>
  <c r="J1171" i="2"/>
  <c r="L1171" i="2" s="1"/>
  <c r="I1171" i="2"/>
  <c r="K1171" i="2" s="1"/>
  <c r="F1171" i="2"/>
  <c r="E1171" i="2"/>
  <c r="L1170" i="2"/>
  <c r="M1170" i="2" s="1"/>
  <c r="K1170" i="2"/>
  <c r="G1170" i="2"/>
  <c r="H1170" i="2" s="1"/>
  <c r="L1169" i="2"/>
  <c r="K1169" i="2"/>
  <c r="L1168" i="2"/>
  <c r="K1168" i="2"/>
  <c r="L1167" i="2"/>
  <c r="J1167" i="2"/>
  <c r="I1167" i="2"/>
  <c r="K1167" i="2" s="1"/>
  <c r="F1167" i="2"/>
  <c r="E1167" i="2"/>
  <c r="G1167" i="2" s="1"/>
  <c r="H1167" i="2" s="1"/>
  <c r="L1166" i="2"/>
  <c r="K1166" i="2"/>
  <c r="M1166" i="2" s="1"/>
  <c r="G1166" i="2"/>
  <c r="L1165" i="2"/>
  <c r="K1165" i="2"/>
  <c r="H1165" i="2"/>
  <c r="L1164" i="2"/>
  <c r="K1164" i="2"/>
  <c r="M1164" i="2" s="1"/>
  <c r="K1163" i="2"/>
  <c r="J1163" i="2"/>
  <c r="L1163" i="2" s="1"/>
  <c r="I1163" i="2"/>
  <c r="F1163" i="2"/>
  <c r="E1163" i="2"/>
  <c r="G1163" i="2" s="1"/>
  <c r="H1163" i="2" s="1"/>
  <c r="L1162" i="2"/>
  <c r="K1162" i="2"/>
  <c r="M1162" i="2" s="1"/>
  <c r="L1161" i="2"/>
  <c r="K1161" i="2"/>
  <c r="L1160" i="2"/>
  <c r="K1160" i="2"/>
  <c r="M1160" i="2" s="1"/>
  <c r="G1160" i="2"/>
  <c r="L1159" i="2"/>
  <c r="J1159" i="2"/>
  <c r="I1159" i="2"/>
  <c r="K1159" i="2" s="1"/>
  <c r="F1159" i="2"/>
  <c r="E1159" i="2"/>
  <c r="L1158" i="2"/>
  <c r="K1158" i="2"/>
  <c r="M1158" i="2" s="1"/>
  <c r="L1157" i="2"/>
  <c r="K1157" i="2"/>
  <c r="M1157" i="2" s="1"/>
  <c r="G1157" i="2"/>
  <c r="L1156" i="2"/>
  <c r="K1156" i="2"/>
  <c r="M1156" i="2" s="1"/>
  <c r="G1156" i="2"/>
  <c r="H1156" i="2" s="1"/>
  <c r="L1155" i="2"/>
  <c r="J1155" i="2"/>
  <c r="I1155" i="2"/>
  <c r="K1155" i="2" s="1"/>
  <c r="F1155" i="2"/>
  <c r="E1155" i="2"/>
  <c r="L1154" i="2"/>
  <c r="K1154" i="2"/>
  <c r="M1154" i="2" s="1"/>
  <c r="M1153" i="2"/>
  <c r="L1153" i="2"/>
  <c r="K1153" i="2"/>
  <c r="G1153" i="2"/>
  <c r="L1152" i="2"/>
  <c r="K1152" i="2"/>
  <c r="M1152" i="2" s="1"/>
  <c r="J1151" i="2"/>
  <c r="L1151" i="2" s="1"/>
  <c r="I1151" i="2"/>
  <c r="K1151" i="2" s="1"/>
  <c r="F1151" i="2"/>
  <c r="E1151" i="2"/>
  <c r="G1151" i="2" s="1"/>
  <c r="H1151" i="2" s="1"/>
  <c r="L1150" i="2"/>
  <c r="K1150" i="2"/>
  <c r="L1149" i="2"/>
  <c r="K1149" i="2"/>
  <c r="G1149" i="2"/>
  <c r="L1148" i="2"/>
  <c r="K1148" i="2"/>
  <c r="H1148" i="2"/>
  <c r="J1147" i="2"/>
  <c r="L1147" i="2" s="1"/>
  <c r="I1147" i="2"/>
  <c r="K1147" i="2" s="1"/>
  <c r="F1147" i="2"/>
  <c r="E1147" i="2"/>
  <c r="L1146" i="2"/>
  <c r="K1146" i="2"/>
  <c r="L1145" i="2"/>
  <c r="K1145" i="2"/>
  <c r="M1145" i="2" s="1"/>
  <c r="L1144" i="2"/>
  <c r="K1144" i="2"/>
  <c r="J1143" i="2"/>
  <c r="L1143" i="2" s="1"/>
  <c r="I1143" i="2"/>
  <c r="K1143" i="2" s="1"/>
  <c r="F1143" i="2"/>
  <c r="G1143" i="2" s="1"/>
  <c r="H1143" i="2" s="1"/>
  <c r="E1143" i="2"/>
  <c r="L1142" i="2"/>
  <c r="K1142" i="2"/>
  <c r="L1141" i="2"/>
  <c r="K1141" i="2"/>
  <c r="H1141" i="2"/>
  <c r="L1140" i="2"/>
  <c r="K1140" i="2"/>
  <c r="M1140" i="2" s="1"/>
  <c r="H1140" i="2"/>
  <c r="J1139" i="2"/>
  <c r="L1139" i="2" s="1"/>
  <c r="I1139" i="2"/>
  <c r="K1139" i="2" s="1"/>
  <c r="F1139" i="2"/>
  <c r="E1139" i="2"/>
  <c r="L1138" i="2"/>
  <c r="K1138" i="2"/>
  <c r="L1137" i="2"/>
  <c r="K1137" i="2"/>
  <c r="H1137" i="2"/>
  <c r="L1136" i="2"/>
  <c r="K1136" i="2"/>
  <c r="M1136" i="2" s="1"/>
  <c r="H1136" i="2"/>
  <c r="J1135" i="2"/>
  <c r="I1135" i="2"/>
  <c r="F1135" i="2"/>
  <c r="E1135" i="2"/>
  <c r="L1134" i="2"/>
  <c r="M1134" i="2" s="1"/>
  <c r="K1134" i="2"/>
  <c r="L1133" i="2"/>
  <c r="K1133" i="2"/>
  <c r="G1133" i="2"/>
  <c r="L1132" i="2"/>
  <c r="K1132" i="2"/>
  <c r="G1132" i="2"/>
  <c r="H1132" i="2" s="1"/>
  <c r="J1131" i="2"/>
  <c r="L1131" i="2" s="1"/>
  <c r="I1131" i="2"/>
  <c r="K1131" i="2" s="1"/>
  <c r="F1131" i="2"/>
  <c r="G1131" i="2" s="1"/>
  <c r="H1131" i="2" s="1"/>
  <c r="E1131" i="2"/>
  <c r="L1130" i="2"/>
  <c r="K1130" i="2"/>
  <c r="L1129" i="2"/>
  <c r="K1129" i="2"/>
  <c r="G1129" i="2"/>
  <c r="L1128" i="2"/>
  <c r="K1128" i="2"/>
  <c r="M1128" i="2" s="1"/>
  <c r="G1128" i="2"/>
  <c r="H1128" i="2" s="1"/>
  <c r="J1127" i="2"/>
  <c r="L1127" i="2" s="1"/>
  <c r="I1127" i="2"/>
  <c r="K1127" i="2" s="1"/>
  <c r="F1127" i="2"/>
  <c r="E1127" i="2"/>
  <c r="G1127" i="2" s="1"/>
  <c r="H1127" i="2" s="1"/>
  <c r="L1126" i="2"/>
  <c r="K1126" i="2"/>
  <c r="G1126" i="2"/>
  <c r="L1125" i="2"/>
  <c r="K1125" i="2"/>
  <c r="M1125" i="2" s="1"/>
  <c r="L1124" i="2"/>
  <c r="K1124" i="2"/>
  <c r="M1124" i="2" s="1"/>
  <c r="J1123" i="2"/>
  <c r="L1123" i="2" s="1"/>
  <c r="I1123" i="2"/>
  <c r="K1123" i="2" s="1"/>
  <c r="F1123" i="2"/>
  <c r="E1123" i="2"/>
  <c r="L1122" i="2"/>
  <c r="K1122" i="2"/>
  <c r="M1122" i="2" s="1"/>
  <c r="G1122" i="2"/>
  <c r="H1122" i="2" s="1"/>
  <c r="L1121" i="2"/>
  <c r="K1121" i="2"/>
  <c r="G1121" i="2"/>
  <c r="H1121" i="2" s="1"/>
  <c r="L1120" i="2"/>
  <c r="K1120" i="2"/>
  <c r="M1120" i="2" s="1"/>
  <c r="J1119" i="2"/>
  <c r="L1119" i="2" s="1"/>
  <c r="I1119" i="2"/>
  <c r="K1119" i="2" s="1"/>
  <c r="F1119" i="2"/>
  <c r="G1119" i="2" s="1"/>
  <c r="H1119" i="2" s="1"/>
  <c r="E1119" i="2"/>
  <c r="L1118" i="2"/>
  <c r="K1118" i="2"/>
  <c r="L1117" i="2"/>
  <c r="K1117" i="2"/>
  <c r="L1116" i="2"/>
  <c r="K1116" i="2"/>
  <c r="L1115" i="2"/>
  <c r="J1115" i="2"/>
  <c r="I1115" i="2"/>
  <c r="K1115" i="2" s="1"/>
  <c r="F1115" i="2"/>
  <c r="G1115" i="2" s="1"/>
  <c r="H1115" i="2" s="1"/>
  <c r="E1115" i="2"/>
  <c r="M1114" i="2"/>
  <c r="L1114" i="2"/>
  <c r="K1114" i="2"/>
  <c r="G1114" i="2"/>
  <c r="H1114" i="2" s="1"/>
  <c r="L1113" i="2"/>
  <c r="M1113" i="2" s="1"/>
  <c r="K1113" i="2"/>
  <c r="L1112" i="2"/>
  <c r="K1112" i="2"/>
  <c r="M1112" i="2" s="1"/>
  <c r="G1112" i="2"/>
  <c r="J1111" i="2"/>
  <c r="I1111" i="2"/>
  <c r="K1111" i="2" s="1"/>
  <c r="G1111" i="2"/>
  <c r="H1111" i="2" s="1"/>
  <c r="F1111" i="2"/>
  <c r="E1111" i="2"/>
  <c r="L1110" i="2"/>
  <c r="K1110" i="2"/>
  <c r="M1110" i="2" s="1"/>
  <c r="G1110" i="2"/>
  <c r="H1110" i="2" s="1"/>
  <c r="L1109" i="2"/>
  <c r="K1109" i="2"/>
  <c r="L1108" i="2"/>
  <c r="K1108" i="2"/>
  <c r="G1108" i="2"/>
  <c r="J1107" i="2"/>
  <c r="L1107" i="2" s="1"/>
  <c r="I1107" i="2"/>
  <c r="K1107" i="2" s="1"/>
  <c r="F1107" i="2"/>
  <c r="E1107" i="2"/>
  <c r="L1106" i="2"/>
  <c r="K1106" i="2"/>
  <c r="L1105" i="2"/>
  <c r="K1105" i="2"/>
  <c r="M1105" i="2" s="1"/>
  <c r="G1105" i="2"/>
  <c r="L1104" i="2"/>
  <c r="K1104" i="2"/>
  <c r="G1104" i="2"/>
  <c r="H1104" i="2" s="1"/>
  <c r="J1103" i="2"/>
  <c r="L1103" i="2" s="1"/>
  <c r="I1103" i="2"/>
  <c r="K1103" i="2" s="1"/>
  <c r="F1103" i="2"/>
  <c r="E1103" i="2"/>
  <c r="G1103" i="2" s="1"/>
  <c r="H1103" i="2" s="1"/>
  <c r="L1102" i="2"/>
  <c r="K1102" i="2"/>
  <c r="G1102" i="2"/>
  <c r="L1101" i="2"/>
  <c r="K1101" i="2"/>
  <c r="H1101" i="2"/>
  <c r="L1100" i="2"/>
  <c r="K1100" i="2"/>
  <c r="M1100" i="2" s="1"/>
  <c r="G1100" i="2"/>
  <c r="H1100" i="2" s="1"/>
  <c r="J1099" i="2"/>
  <c r="L1099" i="2" s="1"/>
  <c r="I1099" i="2"/>
  <c r="K1099" i="2" s="1"/>
  <c r="F1099" i="2"/>
  <c r="G1099" i="2" s="1"/>
  <c r="H1099" i="2" s="1"/>
  <c r="E1099" i="2"/>
  <c r="L1098" i="2"/>
  <c r="K1098" i="2"/>
  <c r="G1098" i="2"/>
  <c r="L1097" i="2"/>
  <c r="K1097" i="2"/>
  <c r="M1097" i="2" s="1"/>
  <c r="G1097" i="2"/>
  <c r="L1096" i="2"/>
  <c r="K1096" i="2"/>
  <c r="G1096" i="2"/>
  <c r="J1095" i="2"/>
  <c r="L1095" i="2" s="1"/>
  <c r="I1095" i="2"/>
  <c r="K1095" i="2" s="1"/>
  <c r="G1095" i="2"/>
  <c r="H1095" i="2" s="1"/>
  <c r="F1095" i="2"/>
  <c r="E1095" i="2"/>
  <c r="L1094" i="2"/>
  <c r="K1094" i="2"/>
  <c r="M1094" i="2" s="1"/>
  <c r="G1094" i="2"/>
  <c r="L1093" i="2"/>
  <c r="K1093" i="2"/>
  <c r="G1093" i="2"/>
  <c r="H1093" i="2" s="1"/>
  <c r="L1092" i="2"/>
  <c r="K1092" i="2"/>
  <c r="H1092" i="2"/>
  <c r="J1091" i="2"/>
  <c r="L1091" i="2" s="1"/>
  <c r="I1091" i="2"/>
  <c r="K1091" i="2" s="1"/>
  <c r="F1091" i="2"/>
  <c r="E1091" i="2"/>
  <c r="L1090" i="2"/>
  <c r="M1090" i="2" s="1"/>
  <c r="K1090" i="2"/>
  <c r="L1089" i="2"/>
  <c r="K1089" i="2"/>
  <c r="L1088" i="2"/>
  <c r="K1088" i="2"/>
  <c r="J1087" i="2"/>
  <c r="I1087" i="2"/>
  <c r="K1087" i="2" s="1"/>
  <c r="F1087" i="2"/>
  <c r="E1087" i="2"/>
  <c r="L1086" i="2"/>
  <c r="K1086" i="2"/>
  <c r="H1086" i="2"/>
  <c r="L1085" i="2"/>
  <c r="K1085" i="2"/>
  <c r="M1085" i="2" s="1"/>
  <c r="G1085" i="2"/>
  <c r="H1085" i="2" s="1"/>
  <c r="T1084" i="2"/>
  <c r="L1084" i="2"/>
  <c r="K1084" i="2"/>
  <c r="G1084" i="2"/>
  <c r="H1084" i="2" s="1"/>
  <c r="J1083" i="2"/>
  <c r="L1083" i="2" s="1"/>
  <c r="I1083" i="2"/>
  <c r="K1083" i="2" s="1"/>
  <c r="G1083" i="2"/>
  <c r="H1083" i="2" s="1"/>
  <c r="F1083" i="2"/>
  <c r="E1083" i="2"/>
  <c r="L1082" i="2"/>
  <c r="K1082" i="2"/>
  <c r="G1082" i="2"/>
  <c r="H1082" i="2" s="1"/>
  <c r="L1081" i="2"/>
  <c r="K1081" i="2"/>
  <c r="G1081" i="2"/>
  <c r="H1081" i="2" s="1"/>
  <c r="L1080" i="2"/>
  <c r="K1080" i="2"/>
  <c r="G1080" i="2"/>
  <c r="H1080" i="2" s="1"/>
  <c r="J1079" i="2"/>
  <c r="L1079" i="2" s="1"/>
  <c r="I1079" i="2"/>
  <c r="K1079" i="2" s="1"/>
  <c r="F1079" i="2"/>
  <c r="E1079" i="2"/>
  <c r="L1078" i="2"/>
  <c r="K1078" i="2"/>
  <c r="M1078" i="2" s="1"/>
  <c r="G1078" i="2"/>
  <c r="L1077" i="2"/>
  <c r="K1077" i="2"/>
  <c r="G1077" i="2"/>
  <c r="H1077" i="2" s="1"/>
  <c r="L1076" i="2"/>
  <c r="K1076" i="2"/>
  <c r="M1076" i="2" s="1"/>
  <c r="J1075" i="2"/>
  <c r="L1075" i="2" s="1"/>
  <c r="I1075" i="2"/>
  <c r="K1075" i="2" s="1"/>
  <c r="F1075" i="2"/>
  <c r="E1075" i="2"/>
  <c r="L1074" i="2"/>
  <c r="K1074" i="2"/>
  <c r="G1074" i="2"/>
  <c r="H1074" i="2" s="1"/>
  <c r="L1073" i="2"/>
  <c r="K1073" i="2"/>
  <c r="G1073" i="2"/>
  <c r="L1072" i="2"/>
  <c r="K1072" i="2"/>
  <c r="H1072" i="2"/>
  <c r="J1071" i="2"/>
  <c r="L1071" i="2" s="1"/>
  <c r="I1071" i="2"/>
  <c r="K1071" i="2" s="1"/>
  <c r="G1071" i="2"/>
  <c r="H1071" i="2" s="1"/>
  <c r="F1071" i="2"/>
  <c r="E1071" i="2"/>
  <c r="L1070" i="2"/>
  <c r="K1070" i="2"/>
  <c r="G1070" i="2"/>
  <c r="H1070" i="2" s="1"/>
  <c r="L1069" i="2"/>
  <c r="K1069" i="2"/>
  <c r="G1069" i="2"/>
  <c r="H1069" i="2" s="1"/>
  <c r="L1068" i="2"/>
  <c r="K1068" i="2"/>
  <c r="M1068" i="2" s="1"/>
  <c r="G1068" i="2"/>
  <c r="H1068" i="2" s="1"/>
  <c r="J1067" i="2"/>
  <c r="L1067" i="2" s="1"/>
  <c r="I1067" i="2"/>
  <c r="K1067" i="2" s="1"/>
  <c r="F1067" i="2"/>
  <c r="E1067" i="2"/>
  <c r="L1066" i="2"/>
  <c r="K1066" i="2"/>
  <c r="M1066" i="2" s="1"/>
  <c r="G1066" i="2"/>
  <c r="H1066" i="2" s="1"/>
  <c r="L1065" i="2"/>
  <c r="K1065" i="2"/>
  <c r="L1064" i="2"/>
  <c r="K1064" i="2"/>
  <c r="G1064" i="2"/>
  <c r="J1063" i="2"/>
  <c r="L1063" i="2" s="1"/>
  <c r="I1063" i="2"/>
  <c r="K1063" i="2" s="1"/>
  <c r="F1063" i="2"/>
  <c r="E1063" i="2"/>
  <c r="L1062" i="2"/>
  <c r="K1062" i="2"/>
  <c r="M1062" i="2" s="1"/>
  <c r="G1062" i="2"/>
  <c r="H1062" i="2" s="1"/>
  <c r="L1061" i="2"/>
  <c r="K1061" i="2"/>
  <c r="M1061" i="2" s="1"/>
  <c r="G1061" i="2"/>
  <c r="L1060" i="2"/>
  <c r="K1060" i="2"/>
  <c r="G1060" i="2"/>
  <c r="H1060" i="2" s="1"/>
  <c r="K1059" i="2"/>
  <c r="J1059" i="2"/>
  <c r="L1059" i="2" s="1"/>
  <c r="I1059" i="2"/>
  <c r="F1059" i="2"/>
  <c r="E1059" i="2"/>
  <c r="L1058" i="2"/>
  <c r="K1058" i="2"/>
  <c r="H1058" i="2"/>
  <c r="G1058" i="2"/>
  <c r="L1057" i="2"/>
  <c r="K1057" i="2"/>
  <c r="H1057" i="2"/>
  <c r="L1056" i="2"/>
  <c r="K1056" i="2"/>
  <c r="M1056" i="2" s="1"/>
  <c r="J1055" i="2"/>
  <c r="L1055" i="2" s="1"/>
  <c r="I1055" i="2"/>
  <c r="K1055" i="2" s="1"/>
  <c r="F1055" i="2"/>
  <c r="E1055" i="2"/>
  <c r="L1054" i="2"/>
  <c r="K1054" i="2"/>
  <c r="G1054" i="2"/>
  <c r="H1054" i="2" s="1"/>
  <c r="L1053" i="2"/>
  <c r="K1053" i="2"/>
  <c r="M1053" i="2" s="1"/>
  <c r="G1053" i="2"/>
  <c r="M1052" i="2"/>
  <c r="L1052" i="2"/>
  <c r="K1052" i="2"/>
  <c r="G1052" i="2"/>
  <c r="H1052" i="2" s="1"/>
  <c r="J1051" i="2"/>
  <c r="L1051" i="2" s="1"/>
  <c r="I1051" i="2"/>
  <c r="K1051" i="2" s="1"/>
  <c r="F1051" i="2"/>
  <c r="E1051" i="2"/>
  <c r="L1050" i="2"/>
  <c r="K1050" i="2"/>
  <c r="G1050" i="2"/>
  <c r="H1050" i="2" s="1"/>
  <c r="L1049" i="2"/>
  <c r="K1049" i="2"/>
  <c r="M1049" i="2" s="1"/>
  <c r="L1048" i="2"/>
  <c r="K1048" i="2"/>
  <c r="G1048" i="2"/>
  <c r="L1047" i="2"/>
  <c r="J1047" i="2"/>
  <c r="I1047" i="2"/>
  <c r="F1047" i="2"/>
  <c r="E1047" i="2"/>
  <c r="G1047" i="2" s="1"/>
  <c r="H1047" i="2" s="1"/>
  <c r="L1046" i="2"/>
  <c r="K1046" i="2"/>
  <c r="G1046" i="2"/>
  <c r="H1046" i="2" s="1"/>
  <c r="L1045" i="2"/>
  <c r="K1045" i="2"/>
  <c r="L1044" i="2"/>
  <c r="K1044" i="2"/>
  <c r="J1043" i="2"/>
  <c r="L1043" i="2" s="1"/>
  <c r="I1043" i="2"/>
  <c r="K1043" i="2" s="1"/>
  <c r="F1043" i="2"/>
  <c r="G1043" i="2" s="1"/>
  <c r="H1043" i="2" s="1"/>
  <c r="E1043" i="2"/>
  <c r="M1042" i="2"/>
  <c r="L1042" i="2"/>
  <c r="K1042" i="2"/>
  <c r="L1041" i="2"/>
  <c r="K1041" i="2"/>
  <c r="M1041" i="2" s="1"/>
  <c r="G1041" i="2"/>
  <c r="M1040" i="2"/>
  <c r="L1040" i="2"/>
  <c r="K1040" i="2"/>
  <c r="G1040" i="2"/>
  <c r="H1040" i="2" s="1"/>
  <c r="J1039" i="2"/>
  <c r="L1039" i="2" s="1"/>
  <c r="I1039" i="2"/>
  <c r="K1039" i="2" s="1"/>
  <c r="F1039" i="2"/>
  <c r="G1039" i="2" s="1"/>
  <c r="H1039" i="2" s="1"/>
  <c r="E1039" i="2"/>
  <c r="L1038" i="2"/>
  <c r="K1038" i="2"/>
  <c r="L1037" i="2"/>
  <c r="K1037" i="2"/>
  <c r="G1037" i="2"/>
  <c r="H1037" i="2" s="1"/>
  <c r="L1036" i="2"/>
  <c r="K1036" i="2"/>
  <c r="G1036" i="2"/>
  <c r="H1036" i="2" s="1"/>
  <c r="K1035" i="2"/>
  <c r="J1035" i="2"/>
  <c r="L1035" i="2" s="1"/>
  <c r="I1035" i="2"/>
  <c r="F1035" i="2"/>
  <c r="E1035" i="2"/>
  <c r="L1034" i="2"/>
  <c r="K1034" i="2"/>
  <c r="L1033" i="2"/>
  <c r="K1033" i="2"/>
  <c r="L1032" i="2"/>
  <c r="K1032" i="2"/>
  <c r="L1031" i="2"/>
  <c r="J1031" i="2"/>
  <c r="I1031" i="2"/>
  <c r="K1031" i="2" s="1"/>
  <c r="F1031" i="2"/>
  <c r="E1031" i="2"/>
  <c r="L1030" i="2"/>
  <c r="K1030" i="2"/>
  <c r="H1030" i="2"/>
  <c r="L1029" i="2"/>
  <c r="K1029" i="2"/>
  <c r="H1029" i="2"/>
  <c r="G1029" i="2"/>
  <c r="L1028" i="2"/>
  <c r="K1028" i="2"/>
  <c r="H1028" i="2"/>
  <c r="G1028" i="2"/>
  <c r="J1027" i="2"/>
  <c r="L1027" i="2" s="1"/>
  <c r="I1027" i="2"/>
  <c r="K1027" i="2" s="1"/>
  <c r="F1027" i="2"/>
  <c r="E1027" i="2"/>
  <c r="L1026" i="2"/>
  <c r="K1026" i="2"/>
  <c r="G1026" i="2"/>
  <c r="H1026" i="2" s="1"/>
  <c r="L1025" i="2"/>
  <c r="K1025" i="2"/>
  <c r="M1025" i="2" s="1"/>
  <c r="H1025" i="2"/>
  <c r="M1024" i="2"/>
  <c r="L1024" i="2"/>
  <c r="K1024" i="2"/>
  <c r="J1023" i="2"/>
  <c r="L1023" i="2" s="1"/>
  <c r="I1023" i="2"/>
  <c r="K1023" i="2" s="1"/>
  <c r="F1023" i="2"/>
  <c r="G1023" i="2" s="1"/>
  <c r="H1023" i="2" s="1"/>
  <c r="E1023" i="2"/>
  <c r="L1022" i="2"/>
  <c r="K1022" i="2"/>
  <c r="H1022" i="2"/>
  <c r="G1022" i="2"/>
  <c r="L1021" i="2"/>
  <c r="K1021" i="2"/>
  <c r="H1021" i="2"/>
  <c r="L1020" i="2"/>
  <c r="K1020" i="2"/>
  <c r="M1020" i="2" s="1"/>
  <c r="G1020" i="2"/>
  <c r="H1020" i="2" s="1"/>
  <c r="J1019" i="2"/>
  <c r="L1019" i="2" s="1"/>
  <c r="I1019" i="2"/>
  <c r="F1019" i="2"/>
  <c r="E1019" i="2"/>
  <c r="G1019" i="2" s="1"/>
  <c r="H1019" i="2" s="1"/>
  <c r="L1018" i="2"/>
  <c r="K1018" i="2"/>
  <c r="M1018" i="2" s="1"/>
  <c r="G1018" i="2"/>
  <c r="L1017" i="2"/>
  <c r="K1017" i="2"/>
  <c r="H1017" i="2"/>
  <c r="L1016" i="2"/>
  <c r="K1016" i="2"/>
  <c r="J1015" i="2"/>
  <c r="L1015" i="2" s="1"/>
  <c r="I1015" i="2"/>
  <c r="K1015" i="2" s="1"/>
  <c r="F1015" i="2"/>
  <c r="E1015" i="2"/>
  <c r="G1015" i="2" s="1"/>
  <c r="H1015" i="2" s="1"/>
  <c r="L1014" i="2"/>
  <c r="K1014" i="2"/>
  <c r="M1014" i="2" s="1"/>
  <c r="G1014" i="2"/>
  <c r="H1014" i="2" s="1"/>
  <c r="L1013" i="2"/>
  <c r="K1013" i="2"/>
  <c r="G1013" i="2"/>
  <c r="L1012" i="2"/>
  <c r="K1012" i="2"/>
  <c r="G1012" i="2"/>
  <c r="H1012" i="2" s="1"/>
  <c r="L1011" i="2"/>
  <c r="J1011" i="2"/>
  <c r="I1011" i="2"/>
  <c r="K1011" i="2" s="1"/>
  <c r="F1011" i="2"/>
  <c r="E1011" i="2"/>
  <c r="G1011" i="2" s="1"/>
  <c r="H1011" i="2" s="1"/>
  <c r="L1010" i="2"/>
  <c r="K1010" i="2"/>
  <c r="M1010" i="2" s="1"/>
  <c r="G1010" i="2"/>
  <c r="L1009" i="2"/>
  <c r="K1009" i="2"/>
  <c r="M1009" i="2" s="1"/>
  <c r="G1009" i="2"/>
  <c r="H1009" i="2" s="1"/>
  <c r="L1008" i="2"/>
  <c r="K1008" i="2"/>
  <c r="H1008" i="2"/>
  <c r="G1008" i="2"/>
  <c r="J1007" i="2"/>
  <c r="L1007" i="2" s="1"/>
  <c r="I1007" i="2"/>
  <c r="K1007" i="2" s="1"/>
  <c r="G1007" i="2"/>
  <c r="H1007" i="2" s="1"/>
  <c r="F1007" i="2"/>
  <c r="E1007" i="2"/>
  <c r="L1006" i="2"/>
  <c r="K1006" i="2"/>
  <c r="L1005" i="2"/>
  <c r="K1005" i="2"/>
  <c r="M1005" i="2" s="1"/>
  <c r="L1004" i="2"/>
  <c r="K1004" i="2"/>
  <c r="M1004" i="2" s="1"/>
  <c r="K1003" i="2"/>
  <c r="J1003" i="2"/>
  <c r="L1003" i="2" s="1"/>
  <c r="I1003" i="2"/>
  <c r="F1003" i="2"/>
  <c r="G1003" i="2" s="1"/>
  <c r="H1003" i="2" s="1"/>
  <c r="E1003" i="2"/>
  <c r="M1002" i="2"/>
  <c r="L1002" i="2"/>
  <c r="K1002" i="2"/>
  <c r="G1002" i="2"/>
  <c r="L1001" i="2"/>
  <c r="M1001" i="2" s="1"/>
  <c r="K1001" i="2"/>
  <c r="G1001" i="2"/>
  <c r="H1001" i="2" s="1"/>
  <c r="L1000" i="2"/>
  <c r="K1000" i="2"/>
  <c r="M1000" i="2" s="1"/>
  <c r="G1000" i="2"/>
  <c r="H1000" i="2" s="1"/>
  <c r="J999" i="2"/>
  <c r="L999" i="2" s="1"/>
  <c r="I999" i="2"/>
  <c r="K999" i="2" s="1"/>
  <c r="F999" i="2"/>
  <c r="E999" i="2"/>
  <c r="L998" i="2"/>
  <c r="K998" i="2"/>
  <c r="H998" i="2"/>
  <c r="G998" i="2"/>
  <c r="L997" i="2"/>
  <c r="K997" i="2"/>
  <c r="G997" i="2"/>
  <c r="H997" i="2" s="1"/>
  <c r="L996" i="2"/>
  <c r="K996" i="2"/>
  <c r="M996" i="2" s="1"/>
  <c r="N996" i="2" s="1"/>
  <c r="AD998" i="2" s="1"/>
  <c r="G996" i="2"/>
  <c r="J995" i="2"/>
  <c r="L995" i="2" s="1"/>
  <c r="I995" i="2"/>
  <c r="K995" i="2" s="1"/>
  <c r="G995" i="2"/>
  <c r="H995" i="2" s="1"/>
  <c r="F995" i="2"/>
  <c r="E995" i="2"/>
  <c r="L994" i="2"/>
  <c r="K994" i="2"/>
  <c r="M994" i="2" s="1"/>
  <c r="G994" i="2"/>
  <c r="H994" i="2" s="1"/>
  <c r="L993" i="2"/>
  <c r="K993" i="2"/>
  <c r="H993" i="2"/>
  <c r="L992" i="2"/>
  <c r="K992" i="2"/>
  <c r="M992" i="2" s="1"/>
  <c r="J991" i="2"/>
  <c r="L991" i="2" s="1"/>
  <c r="I991" i="2"/>
  <c r="K991" i="2" s="1"/>
  <c r="F991" i="2"/>
  <c r="G991" i="2" s="1"/>
  <c r="H991" i="2" s="1"/>
  <c r="E991" i="2"/>
  <c r="L990" i="2"/>
  <c r="K990" i="2"/>
  <c r="G990" i="2"/>
  <c r="H990" i="2" s="1"/>
  <c r="L989" i="2"/>
  <c r="K989" i="2"/>
  <c r="L988" i="2"/>
  <c r="K988" i="2"/>
  <c r="G988" i="2"/>
  <c r="H988" i="2" s="1"/>
  <c r="J987" i="2"/>
  <c r="L987" i="2" s="1"/>
  <c r="I987" i="2"/>
  <c r="K987" i="2" s="1"/>
  <c r="F987" i="2"/>
  <c r="G987" i="2" s="1"/>
  <c r="H987" i="2" s="1"/>
  <c r="E987" i="2"/>
  <c r="L986" i="2"/>
  <c r="K986" i="2"/>
  <c r="M986" i="2" s="1"/>
  <c r="L985" i="2"/>
  <c r="K985" i="2"/>
  <c r="L984" i="2"/>
  <c r="K984" i="2"/>
  <c r="G984" i="2"/>
  <c r="H984" i="2" s="1"/>
  <c r="J983" i="2"/>
  <c r="L983" i="2" s="1"/>
  <c r="I983" i="2"/>
  <c r="K983" i="2" s="1"/>
  <c r="F983" i="2"/>
  <c r="G983" i="2" s="1"/>
  <c r="H983" i="2" s="1"/>
  <c r="E983" i="2"/>
  <c r="L982" i="2"/>
  <c r="K982" i="2"/>
  <c r="G982" i="2"/>
  <c r="L981" i="2"/>
  <c r="K981" i="2"/>
  <c r="M981" i="2" s="1"/>
  <c r="H981" i="2"/>
  <c r="L980" i="2"/>
  <c r="K980" i="2"/>
  <c r="H980" i="2"/>
  <c r="K979" i="2"/>
  <c r="J979" i="2"/>
  <c r="L979" i="2" s="1"/>
  <c r="I979" i="2"/>
  <c r="F979" i="2"/>
  <c r="E979" i="2"/>
  <c r="G979" i="2" s="1"/>
  <c r="H979" i="2" s="1"/>
  <c r="L978" i="2"/>
  <c r="K978" i="2"/>
  <c r="G978" i="2"/>
  <c r="H978" i="2" s="1"/>
  <c r="L977" i="2"/>
  <c r="K977" i="2"/>
  <c r="G977" i="2"/>
  <c r="L976" i="2"/>
  <c r="K976" i="2"/>
  <c r="M976" i="2" s="1"/>
  <c r="J975" i="2"/>
  <c r="L975" i="2" s="1"/>
  <c r="I975" i="2"/>
  <c r="K975" i="2" s="1"/>
  <c r="F975" i="2"/>
  <c r="G975" i="2" s="1"/>
  <c r="H975" i="2" s="1"/>
  <c r="E975" i="2"/>
  <c r="L974" i="2"/>
  <c r="K974" i="2"/>
  <c r="H974" i="2"/>
  <c r="L973" i="2"/>
  <c r="K973" i="2"/>
  <c r="L972" i="2"/>
  <c r="K972" i="2"/>
  <c r="M972" i="2" s="1"/>
  <c r="G972" i="2"/>
  <c r="J971" i="2"/>
  <c r="L971" i="2" s="1"/>
  <c r="I971" i="2"/>
  <c r="K971" i="2" s="1"/>
  <c r="F971" i="2"/>
  <c r="E971" i="2"/>
  <c r="L970" i="2"/>
  <c r="K970" i="2"/>
  <c r="M970" i="2" s="1"/>
  <c r="H970" i="2"/>
  <c r="G970" i="2"/>
  <c r="L969" i="2"/>
  <c r="K969" i="2"/>
  <c r="G969" i="2"/>
  <c r="L968" i="2"/>
  <c r="K968" i="2"/>
  <c r="M968" i="2" s="1"/>
  <c r="H968" i="2"/>
  <c r="L967" i="2"/>
  <c r="J967" i="2"/>
  <c r="I967" i="2"/>
  <c r="K967" i="2" s="1"/>
  <c r="F967" i="2"/>
  <c r="E967" i="2"/>
  <c r="L966" i="2"/>
  <c r="K966" i="2"/>
  <c r="H966" i="2"/>
  <c r="L965" i="2"/>
  <c r="K965" i="2"/>
  <c r="M965" i="2" s="1"/>
  <c r="G965" i="2"/>
  <c r="H965" i="2" s="1"/>
  <c r="L964" i="2"/>
  <c r="K964" i="2"/>
  <c r="G964" i="2"/>
  <c r="H964" i="2" s="1"/>
  <c r="J963" i="2"/>
  <c r="L963" i="2" s="1"/>
  <c r="I963" i="2"/>
  <c r="K963" i="2" s="1"/>
  <c r="F963" i="2"/>
  <c r="E963" i="2"/>
  <c r="L962" i="2"/>
  <c r="K962" i="2"/>
  <c r="G962" i="2"/>
  <c r="H962" i="2" s="1"/>
  <c r="L961" i="2"/>
  <c r="K961" i="2"/>
  <c r="L960" i="2"/>
  <c r="K960" i="2"/>
  <c r="H960" i="2"/>
  <c r="J959" i="2"/>
  <c r="L959" i="2" s="1"/>
  <c r="I959" i="2"/>
  <c r="K959" i="2" s="1"/>
  <c r="F959" i="2"/>
  <c r="E959" i="2"/>
  <c r="L958" i="2"/>
  <c r="K958" i="2"/>
  <c r="G958" i="2"/>
  <c r="H958" i="2" s="1"/>
  <c r="L957" i="2"/>
  <c r="K957" i="2"/>
  <c r="L956" i="2"/>
  <c r="K956" i="2"/>
  <c r="M956" i="2" s="1"/>
  <c r="G956" i="2"/>
  <c r="J955" i="2"/>
  <c r="L955" i="2" s="1"/>
  <c r="I955" i="2"/>
  <c r="K955" i="2" s="1"/>
  <c r="F955" i="2"/>
  <c r="G955" i="2" s="1"/>
  <c r="H955" i="2" s="1"/>
  <c r="E955" i="2"/>
  <c r="L954" i="2"/>
  <c r="K954" i="2"/>
  <c r="H954" i="2"/>
  <c r="G954" i="2"/>
  <c r="L953" i="2"/>
  <c r="K953" i="2"/>
  <c r="G953" i="2"/>
  <c r="H953" i="2" s="1"/>
  <c r="L952" i="2"/>
  <c r="K952" i="2"/>
  <c r="H952" i="2"/>
  <c r="G952" i="2"/>
  <c r="L951" i="2"/>
  <c r="J951" i="2"/>
  <c r="I951" i="2"/>
  <c r="T940" i="2" s="1"/>
  <c r="F951" i="2"/>
  <c r="E951" i="2"/>
  <c r="L950" i="2"/>
  <c r="K950" i="2"/>
  <c r="M950" i="2" s="1"/>
  <c r="G950" i="2"/>
  <c r="H950" i="2" s="1"/>
  <c r="L949" i="2"/>
  <c r="K949" i="2"/>
  <c r="H949" i="2"/>
  <c r="L948" i="2"/>
  <c r="K948" i="2"/>
  <c r="H948" i="2"/>
  <c r="J947" i="2"/>
  <c r="I947" i="2"/>
  <c r="K947" i="2" s="1"/>
  <c r="F947" i="2"/>
  <c r="E947" i="2"/>
  <c r="L946" i="2"/>
  <c r="K946" i="2"/>
  <c r="G946" i="2"/>
  <c r="H946" i="2" s="1"/>
  <c r="L945" i="2"/>
  <c r="K945" i="2"/>
  <c r="L944" i="2"/>
  <c r="K944" i="2"/>
  <c r="H944" i="2"/>
  <c r="J943" i="2"/>
  <c r="L943" i="2" s="1"/>
  <c r="I943" i="2"/>
  <c r="K943" i="2" s="1"/>
  <c r="F943" i="2"/>
  <c r="E943" i="2"/>
  <c r="L942" i="2"/>
  <c r="K942" i="2"/>
  <c r="L941" i="2"/>
  <c r="K941" i="2"/>
  <c r="M941" i="2" s="1"/>
  <c r="L940" i="2"/>
  <c r="K940" i="2"/>
  <c r="G940" i="2"/>
  <c r="H940" i="2" s="1"/>
  <c r="J939" i="2"/>
  <c r="L939" i="2" s="1"/>
  <c r="I939" i="2"/>
  <c r="K939" i="2" s="1"/>
  <c r="F939" i="2"/>
  <c r="E939" i="2"/>
  <c r="L938" i="2"/>
  <c r="K938" i="2"/>
  <c r="M938" i="2" s="1"/>
  <c r="G938" i="2"/>
  <c r="H938" i="2" s="1"/>
  <c r="L937" i="2"/>
  <c r="K937" i="2"/>
  <c r="M937" i="2" s="1"/>
  <c r="G937" i="2"/>
  <c r="H937" i="2" s="1"/>
  <c r="L936" i="2"/>
  <c r="K936" i="2"/>
  <c r="M936" i="2" s="1"/>
  <c r="G936" i="2"/>
  <c r="H936" i="2" s="1"/>
  <c r="J935" i="2"/>
  <c r="L935" i="2" s="1"/>
  <c r="I935" i="2"/>
  <c r="K935" i="2" s="1"/>
  <c r="F935" i="2"/>
  <c r="E935" i="2"/>
  <c r="L934" i="2"/>
  <c r="K934" i="2"/>
  <c r="G934" i="2"/>
  <c r="H934" i="2" s="1"/>
  <c r="L933" i="2"/>
  <c r="M933" i="2" s="1"/>
  <c r="K933" i="2"/>
  <c r="H933" i="2"/>
  <c r="L932" i="2"/>
  <c r="K932" i="2"/>
  <c r="J931" i="2"/>
  <c r="I931" i="2"/>
  <c r="K931" i="2" s="1"/>
  <c r="F931" i="2"/>
  <c r="G931" i="2" s="1"/>
  <c r="H931" i="2" s="1"/>
  <c r="E931" i="2"/>
  <c r="L930" i="2"/>
  <c r="K930" i="2"/>
  <c r="H930" i="2"/>
  <c r="G930" i="2"/>
  <c r="L929" i="2"/>
  <c r="K929" i="2"/>
  <c r="G929" i="2"/>
  <c r="H929" i="2" s="1"/>
  <c r="L928" i="2"/>
  <c r="K928" i="2"/>
  <c r="K927" i="2"/>
  <c r="J927" i="2"/>
  <c r="L927" i="2" s="1"/>
  <c r="I927" i="2"/>
  <c r="F927" i="2"/>
  <c r="E927" i="2"/>
  <c r="L926" i="2"/>
  <c r="K926" i="2"/>
  <c r="M926" i="2" s="1"/>
  <c r="G926" i="2"/>
  <c r="H926" i="2" s="1"/>
  <c r="L925" i="2"/>
  <c r="K925" i="2"/>
  <c r="M925" i="2" s="1"/>
  <c r="L924" i="2"/>
  <c r="M924" i="2" s="1"/>
  <c r="N924" i="2" s="1"/>
  <c r="AD925" i="2" s="1"/>
  <c r="K924" i="2"/>
  <c r="H924" i="2"/>
  <c r="J923" i="2"/>
  <c r="L923" i="2" s="1"/>
  <c r="I923" i="2"/>
  <c r="K923" i="2" s="1"/>
  <c r="F923" i="2"/>
  <c r="G923" i="2" s="1"/>
  <c r="H923" i="2" s="1"/>
  <c r="E923" i="2"/>
  <c r="L922" i="2"/>
  <c r="K922" i="2"/>
  <c r="G922" i="2"/>
  <c r="H922" i="2" s="1"/>
  <c r="L921" i="2"/>
  <c r="K921" i="2"/>
  <c r="M921" i="2" s="1"/>
  <c r="L920" i="2"/>
  <c r="K920" i="2"/>
  <c r="G920" i="2"/>
  <c r="K919" i="2"/>
  <c r="J919" i="2"/>
  <c r="L919" i="2" s="1"/>
  <c r="I919" i="2"/>
  <c r="F919" i="2"/>
  <c r="E919" i="2"/>
  <c r="L918" i="2"/>
  <c r="M918" i="2" s="1"/>
  <c r="K918" i="2"/>
  <c r="G918" i="2"/>
  <c r="H918" i="2" s="1"/>
  <c r="L917" i="2"/>
  <c r="K917" i="2"/>
  <c r="M917" i="2" s="1"/>
  <c r="G917" i="2"/>
  <c r="H917" i="2" s="1"/>
  <c r="L916" i="2"/>
  <c r="K916" i="2"/>
  <c r="G916" i="2"/>
  <c r="J915" i="2"/>
  <c r="L915" i="2" s="1"/>
  <c r="I915" i="2"/>
  <c r="K915" i="2" s="1"/>
  <c r="F915" i="2"/>
  <c r="E915" i="2"/>
  <c r="L914" i="2"/>
  <c r="K914" i="2"/>
  <c r="M914" i="2" s="1"/>
  <c r="G914" i="2"/>
  <c r="H914" i="2" s="1"/>
  <c r="L913" i="2"/>
  <c r="K913" i="2"/>
  <c r="L912" i="2"/>
  <c r="K912" i="2"/>
  <c r="G912" i="2"/>
  <c r="H912" i="2" s="1"/>
  <c r="J911" i="2"/>
  <c r="L911" i="2" s="1"/>
  <c r="I911" i="2"/>
  <c r="K911" i="2" s="1"/>
  <c r="F911" i="2"/>
  <c r="E911" i="2"/>
  <c r="L910" i="2"/>
  <c r="K910" i="2"/>
  <c r="M910" i="2" s="1"/>
  <c r="G910" i="2"/>
  <c r="H910" i="2" s="1"/>
  <c r="L909" i="2"/>
  <c r="K909" i="2"/>
  <c r="H909" i="2"/>
  <c r="G909" i="2"/>
  <c r="L908" i="2"/>
  <c r="K908" i="2"/>
  <c r="J907" i="2"/>
  <c r="L907" i="2" s="1"/>
  <c r="I907" i="2"/>
  <c r="K907" i="2" s="1"/>
  <c r="F907" i="2"/>
  <c r="E907" i="2"/>
  <c r="G907" i="2" s="1"/>
  <c r="H907" i="2" s="1"/>
  <c r="L906" i="2"/>
  <c r="K906" i="2"/>
  <c r="G906" i="2"/>
  <c r="L905" i="2"/>
  <c r="K905" i="2"/>
  <c r="L904" i="2"/>
  <c r="K904" i="2"/>
  <c r="G904" i="2"/>
  <c r="H904" i="2" s="1"/>
  <c r="J903" i="2"/>
  <c r="I903" i="2"/>
  <c r="K903" i="2" s="1"/>
  <c r="G903" i="2"/>
  <c r="H903" i="2" s="1"/>
  <c r="F903" i="2"/>
  <c r="E903" i="2"/>
  <c r="L902" i="2"/>
  <c r="K902" i="2"/>
  <c r="G902" i="2"/>
  <c r="H902" i="2" s="1"/>
  <c r="L901" i="2"/>
  <c r="M901" i="2" s="1"/>
  <c r="K901" i="2"/>
  <c r="L900" i="2"/>
  <c r="K900" i="2"/>
  <c r="G900" i="2"/>
  <c r="H900" i="2" s="1"/>
  <c r="J899" i="2"/>
  <c r="L899" i="2" s="1"/>
  <c r="I899" i="2"/>
  <c r="K899" i="2" s="1"/>
  <c r="F899" i="2"/>
  <c r="E899" i="2"/>
  <c r="L898" i="2"/>
  <c r="K898" i="2"/>
  <c r="M898" i="2" s="1"/>
  <c r="G898" i="2"/>
  <c r="H898" i="2" s="1"/>
  <c r="L897" i="2"/>
  <c r="K897" i="2"/>
  <c r="H897" i="2"/>
  <c r="L896" i="2"/>
  <c r="K896" i="2"/>
  <c r="G896" i="2"/>
  <c r="L895" i="2"/>
  <c r="J895" i="2"/>
  <c r="I895" i="2"/>
  <c r="F895" i="2"/>
  <c r="E895" i="2"/>
  <c r="L894" i="2"/>
  <c r="K894" i="2"/>
  <c r="M894" i="2" s="1"/>
  <c r="G894" i="2"/>
  <c r="H894" i="2" s="1"/>
  <c r="L893" i="2"/>
  <c r="K893" i="2"/>
  <c r="H893" i="2"/>
  <c r="L892" i="2"/>
  <c r="K892" i="2"/>
  <c r="H892" i="2"/>
  <c r="G892" i="2"/>
  <c r="J891" i="2"/>
  <c r="I891" i="2"/>
  <c r="K891" i="2" s="1"/>
  <c r="F891" i="2"/>
  <c r="E891" i="2"/>
  <c r="L890" i="2"/>
  <c r="K890" i="2"/>
  <c r="H890" i="2"/>
  <c r="G890" i="2"/>
  <c r="L889" i="2"/>
  <c r="K889" i="2"/>
  <c r="H889" i="2"/>
  <c r="L888" i="2"/>
  <c r="K888" i="2"/>
  <c r="M888" i="2" s="1"/>
  <c r="H888" i="2"/>
  <c r="J887" i="2"/>
  <c r="L887" i="2" s="1"/>
  <c r="I887" i="2"/>
  <c r="K887" i="2" s="1"/>
  <c r="F887" i="2"/>
  <c r="G887" i="2" s="1"/>
  <c r="H887" i="2" s="1"/>
  <c r="E887" i="2"/>
  <c r="L886" i="2"/>
  <c r="K886" i="2"/>
  <c r="H886" i="2"/>
  <c r="L885" i="2"/>
  <c r="K885" i="2"/>
  <c r="G885" i="2"/>
  <c r="H885" i="2" s="1"/>
  <c r="L884" i="2"/>
  <c r="M884" i="2" s="1"/>
  <c r="K884" i="2"/>
  <c r="J883" i="2"/>
  <c r="L883" i="2" s="1"/>
  <c r="I883" i="2"/>
  <c r="K883" i="2" s="1"/>
  <c r="F883" i="2"/>
  <c r="G883" i="2" s="1"/>
  <c r="H883" i="2" s="1"/>
  <c r="E883" i="2"/>
  <c r="L882" i="2"/>
  <c r="K882" i="2"/>
  <c r="H882" i="2"/>
  <c r="L881" i="2"/>
  <c r="K881" i="2"/>
  <c r="G881" i="2"/>
  <c r="H881" i="2" s="1"/>
  <c r="L880" i="2"/>
  <c r="M880" i="2" s="1"/>
  <c r="K880" i="2"/>
  <c r="H880" i="2"/>
  <c r="J879" i="2"/>
  <c r="L879" i="2" s="1"/>
  <c r="I879" i="2"/>
  <c r="K879" i="2" s="1"/>
  <c r="F879" i="2"/>
  <c r="G879" i="2" s="1"/>
  <c r="H879" i="2" s="1"/>
  <c r="E879" i="2"/>
  <c r="L878" i="2"/>
  <c r="K878" i="2"/>
  <c r="G878" i="2"/>
  <c r="L877" i="2"/>
  <c r="K877" i="2"/>
  <c r="G877" i="2"/>
  <c r="H877" i="2" s="1"/>
  <c r="L876" i="2"/>
  <c r="K876" i="2"/>
  <c r="M876" i="2" s="1"/>
  <c r="H876" i="2"/>
  <c r="J875" i="2"/>
  <c r="L875" i="2" s="1"/>
  <c r="I875" i="2"/>
  <c r="F875" i="2"/>
  <c r="E875" i="2"/>
  <c r="L874" i="2"/>
  <c r="K874" i="2"/>
  <c r="H874" i="2"/>
  <c r="G874" i="2"/>
  <c r="L873" i="2"/>
  <c r="K873" i="2"/>
  <c r="H873" i="2"/>
  <c r="L872" i="2"/>
  <c r="K872" i="2"/>
  <c r="M872" i="2" s="1"/>
  <c r="G872" i="2"/>
  <c r="H872" i="2" s="1"/>
  <c r="J871" i="2"/>
  <c r="L871" i="2" s="1"/>
  <c r="I871" i="2"/>
  <c r="K871" i="2" s="1"/>
  <c r="F871" i="2"/>
  <c r="E871" i="2"/>
  <c r="L870" i="2"/>
  <c r="K870" i="2"/>
  <c r="M870" i="2" s="1"/>
  <c r="G870" i="2"/>
  <c r="H870" i="2" s="1"/>
  <c r="L869" i="2"/>
  <c r="K869" i="2"/>
  <c r="G869" i="2"/>
  <c r="H869" i="2" s="1"/>
  <c r="L868" i="2"/>
  <c r="K868" i="2"/>
  <c r="M868" i="2" s="1"/>
  <c r="G868" i="2"/>
  <c r="H868" i="2" s="1"/>
  <c r="J867" i="2"/>
  <c r="L867" i="2" s="1"/>
  <c r="I867" i="2"/>
  <c r="K867" i="2" s="1"/>
  <c r="F867" i="2"/>
  <c r="E867" i="2"/>
  <c r="G867" i="2" s="1"/>
  <c r="H867" i="2" s="1"/>
  <c r="L866" i="2"/>
  <c r="K866" i="2"/>
  <c r="G866" i="2"/>
  <c r="H866" i="2" s="1"/>
  <c r="L865" i="2"/>
  <c r="K865" i="2"/>
  <c r="G865" i="2"/>
  <c r="H865" i="2" s="1"/>
  <c r="L864" i="2"/>
  <c r="K864" i="2"/>
  <c r="M864" i="2" s="1"/>
  <c r="G864" i="2"/>
  <c r="H864" i="2" s="1"/>
  <c r="J863" i="2"/>
  <c r="L863" i="2" s="1"/>
  <c r="I863" i="2"/>
  <c r="K863" i="2" s="1"/>
  <c r="F863" i="2"/>
  <c r="G863" i="2" s="1"/>
  <c r="H863" i="2" s="1"/>
  <c r="E863" i="2"/>
  <c r="L862" i="2"/>
  <c r="K862" i="2"/>
  <c r="G862" i="2"/>
  <c r="H862" i="2" s="1"/>
  <c r="L861" i="2"/>
  <c r="K861" i="2"/>
  <c r="G861" i="2"/>
  <c r="H861" i="2" s="1"/>
  <c r="L860" i="2"/>
  <c r="K860" i="2"/>
  <c r="M860" i="2" s="1"/>
  <c r="H860" i="2"/>
  <c r="G860" i="2"/>
  <c r="J859" i="2"/>
  <c r="L859" i="2" s="1"/>
  <c r="I859" i="2"/>
  <c r="K859" i="2" s="1"/>
  <c r="F859" i="2"/>
  <c r="E859" i="2"/>
  <c r="L858" i="2"/>
  <c r="K858" i="2"/>
  <c r="G858" i="2"/>
  <c r="L857" i="2"/>
  <c r="K857" i="2"/>
  <c r="M857" i="2" s="1"/>
  <c r="G857" i="2"/>
  <c r="H857" i="2" s="1"/>
  <c r="M856" i="2"/>
  <c r="L856" i="2"/>
  <c r="K856" i="2"/>
  <c r="H856" i="2"/>
  <c r="G856" i="2"/>
  <c r="J855" i="2"/>
  <c r="L855" i="2" s="1"/>
  <c r="I855" i="2"/>
  <c r="K855" i="2" s="1"/>
  <c r="F855" i="2"/>
  <c r="E855" i="2"/>
  <c r="L854" i="2"/>
  <c r="K854" i="2"/>
  <c r="M854" i="2" s="1"/>
  <c r="G854" i="2"/>
  <c r="H854" i="2" s="1"/>
  <c r="L853" i="2"/>
  <c r="K853" i="2"/>
  <c r="G853" i="2"/>
  <c r="L852" i="2"/>
  <c r="K852" i="2"/>
  <c r="H852" i="2"/>
  <c r="J851" i="2"/>
  <c r="I851" i="2"/>
  <c r="K851" i="2" s="1"/>
  <c r="F851" i="2"/>
  <c r="E851" i="2"/>
  <c r="L850" i="2"/>
  <c r="K850" i="2"/>
  <c r="H850" i="2"/>
  <c r="G850" i="2"/>
  <c r="L849" i="2"/>
  <c r="K849" i="2"/>
  <c r="G849" i="2"/>
  <c r="H849" i="2" s="1"/>
  <c r="L848" i="2"/>
  <c r="K848" i="2"/>
  <c r="G848" i="2"/>
  <c r="H848" i="2" s="1"/>
  <c r="L847" i="2"/>
  <c r="J847" i="2"/>
  <c r="I847" i="2"/>
  <c r="F847" i="2"/>
  <c r="E847" i="2"/>
  <c r="G847" i="2" s="1"/>
  <c r="H847" i="2" s="1"/>
  <c r="L846" i="2"/>
  <c r="K846" i="2"/>
  <c r="M846" i="2" s="1"/>
  <c r="G846" i="2"/>
  <c r="H846" i="2" s="1"/>
  <c r="L845" i="2"/>
  <c r="K845" i="2"/>
  <c r="G845" i="2"/>
  <c r="H845" i="2" s="1"/>
  <c r="L844" i="2"/>
  <c r="K844" i="2"/>
  <c r="G844" i="2"/>
  <c r="H844" i="2" s="1"/>
  <c r="J843" i="2"/>
  <c r="L843" i="2" s="1"/>
  <c r="I843" i="2"/>
  <c r="K843" i="2" s="1"/>
  <c r="F843" i="2"/>
  <c r="E843" i="2"/>
  <c r="L842" i="2"/>
  <c r="K842" i="2"/>
  <c r="G842" i="2"/>
  <c r="H842" i="2" s="1"/>
  <c r="L841" i="2"/>
  <c r="M841" i="2" s="1"/>
  <c r="K841" i="2"/>
  <c r="G841" i="2"/>
  <c r="H841" i="2" s="1"/>
  <c r="L840" i="2"/>
  <c r="K840" i="2"/>
  <c r="G840" i="2"/>
  <c r="H840" i="2" s="1"/>
  <c r="J839" i="2"/>
  <c r="L839" i="2" s="1"/>
  <c r="I839" i="2"/>
  <c r="K839" i="2" s="1"/>
  <c r="F839" i="2"/>
  <c r="E839" i="2"/>
  <c r="L838" i="2"/>
  <c r="K838" i="2"/>
  <c r="G838" i="2"/>
  <c r="H838" i="2" s="1"/>
  <c r="L837" i="2"/>
  <c r="K837" i="2"/>
  <c r="G837" i="2"/>
  <c r="H837" i="2" s="1"/>
  <c r="L836" i="2"/>
  <c r="K836" i="2"/>
  <c r="G836" i="2"/>
  <c r="H836" i="2" s="1"/>
  <c r="J835" i="2"/>
  <c r="L835" i="2" s="1"/>
  <c r="I835" i="2"/>
  <c r="K835" i="2" s="1"/>
  <c r="F835" i="2"/>
  <c r="E835" i="2"/>
  <c r="L834" i="2"/>
  <c r="K834" i="2"/>
  <c r="G834" i="2"/>
  <c r="H834" i="2" s="1"/>
  <c r="L833" i="2"/>
  <c r="K833" i="2"/>
  <c r="M833" i="2" s="1"/>
  <c r="G833" i="2"/>
  <c r="H833" i="2" s="1"/>
  <c r="L832" i="2"/>
  <c r="K832" i="2"/>
  <c r="M832" i="2" s="1"/>
  <c r="G832" i="2"/>
  <c r="H832" i="2" s="1"/>
  <c r="J831" i="2"/>
  <c r="L831" i="2" s="1"/>
  <c r="I831" i="2"/>
  <c r="K831" i="2" s="1"/>
  <c r="F831" i="2"/>
  <c r="G831" i="2" s="1"/>
  <c r="H831" i="2" s="1"/>
  <c r="E831" i="2"/>
  <c r="L830" i="2"/>
  <c r="K830" i="2"/>
  <c r="G830" i="2"/>
  <c r="H830" i="2" s="1"/>
  <c r="L829" i="2"/>
  <c r="K829" i="2"/>
  <c r="G829" i="2"/>
  <c r="H829" i="2" s="1"/>
  <c r="L828" i="2"/>
  <c r="K828" i="2"/>
  <c r="G828" i="2"/>
  <c r="H828" i="2" s="1"/>
  <c r="K827" i="2"/>
  <c r="J827" i="2"/>
  <c r="L827" i="2" s="1"/>
  <c r="I827" i="2"/>
  <c r="F827" i="2"/>
  <c r="E827" i="2"/>
  <c r="L826" i="2"/>
  <c r="K826" i="2"/>
  <c r="H826" i="2"/>
  <c r="G826" i="2"/>
  <c r="L825" i="2"/>
  <c r="K825" i="2"/>
  <c r="G825" i="2"/>
  <c r="H825" i="2" s="1"/>
  <c r="L824" i="2"/>
  <c r="K824" i="2"/>
  <c r="M824" i="2" s="1"/>
  <c r="G824" i="2"/>
  <c r="H824" i="2" s="1"/>
  <c r="L823" i="2"/>
  <c r="J823" i="2"/>
  <c r="I823" i="2"/>
  <c r="K823" i="2" s="1"/>
  <c r="F823" i="2"/>
  <c r="E823" i="2"/>
  <c r="G823" i="2" s="1"/>
  <c r="H823" i="2" s="1"/>
  <c r="L822" i="2"/>
  <c r="K822" i="2"/>
  <c r="G822" i="2"/>
  <c r="H822" i="2" s="1"/>
  <c r="L821" i="2"/>
  <c r="K821" i="2"/>
  <c r="G821" i="2"/>
  <c r="H821" i="2" s="1"/>
  <c r="L820" i="2"/>
  <c r="K820" i="2"/>
  <c r="G820" i="2"/>
  <c r="H820" i="2" s="1"/>
  <c r="J819" i="2"/>
  <c r="L819" i="2" s="1"/>
  <c r="I819" i="2"/>
  <c r="K819" i="2" s="1"/>
  <c r="F819" i="2"/>
  <c r="E819" i="2"/>
  <c r="L818" i="2"/>
  <c r="K818" i="2"/>
  <c r="M818" i="2" s="1"/>
  <c r="G818" i="2"/>
  <c r="H818" i="2" s="1"/>
  <c r="L817" i="2"/>
  <c r="K817" i="2"/>
  <c r="G817" i="2"/>
  <c r="H817" i="2" s="1"/>
  <c r="L816" i="2"/>
  <c r="K816" i="2"/>
  <c r="H816" i="2"/>
  <c r="G816" i="2"/>
  <c r="J815" i="2"/>
  <c r="L815" i="2" s="1"/>
  <c r="I815" i="2"/>
  <c r="K815" i="2" s="1"/>
  <c r="F815" i="2"/>
  <c r="E815" i="2"/>
  <c r="L814" i="2"/>
  <c r="K814" i="2"/>
  <c r="H814" i="2"/>
  <c r="G814" i="2"/>
  <c r="L813" i="2"/>
  <c r="K813" i="2"/>
  <c r="G813" i="2"/>
  <c r="H813" i="2" s="1"/>
  <c r="L812" i="2"/>
  <c r="K812" i="2"/>
  <c r="M812" i="2" s="1"/>
  <c r="G812" i="2"/>
  <c r="H812" i="2" s="1"/>
  <c r="J811" i="2"/>
  <c r="L811" i="2" s="1"/>
  <c r="I811" i="2"/>
  <c r="K811" i="2" s="1"/>
  <c r="F811" i="2"/>
  <c r="E811" i="2"/>
  <c r="L810" i="2"/>
  <c r="M810" i="2" s="1"/>
  <c r="K810" i="2"/>
  <c r="G810" i="2"/>
  <c r="H810" i="2" s="1"/>
  <c r="L809" i="2"/>
  <c r="K809" i="2"/>
  <c r="M809" i="2" s="1"/>
  <c r="G809" i="2"/>
  <c r="H809" i="2" s="1"/>
  <c r="L808" i="2"/>
  <c r="K808" i="2"/>
  <c r="G808" i="2"/>
  <c r="H808" i="2" s="1"/>
  <c r="J807" i="2"/>
  <c r="L807" i="2" s="1"/>
  <c r="I807" i="2"/>
  <c r="K807" i="2" s="1"/>
  <c r="G807" i="2"/>
  <c r="H807" i="2" s="1"/>
  <c r="F807" i="2"/>
  <c r="E807" i="2"/>
  <c r="L806" i="2"/>
  <c r="K806" i="2"/>
  <c r="G806" i="2"/>
  <c r="H806" i="2" s="1"/>
  <c r="L805" i="2"/>
  <c r="K805" i="2"/>
  <c r="G805" i="2"/>
  <c r="H805" i="2" s="1"/>
  <c r="L804" i="2"/>
  <c r="K804" i="2"/>
  <c r="G804" i="2"/>
  <c r="H804" i="2" s="1"/>
  <c r="J803" i="2"/>
  <c r="L803" i="2" s="1"/>
  <c r="I803" i="2"/>
  <c r="K803" i="2" s="1"/>
  <c r="F803" i="2"/>
  <c r="E803" i="2"/>
  <c r="L802" i="2"/>
  <c r="K802" i="2"/>
  <c r="G802" i="2"/>
  <c r="H802" i="2" s="1"/>
  <c r="L801" i="2"/>
  <c r="K801" i="2"/>
  <c r="G801" i="2"/>
  <c r="H801" i="2" s="1"/>
  <c r="L800" i="2"/>
  <c r="K800" i="2"/>
  <c r="G800" i="2"/>
  <c r="H800" i="2" s="1"/>
  <c r="J799" i="2"/>
  <c r="L799" i="2" s="1"/>
  <c r="I799" i="2"/>
  <c r="F799" i="2"/>
  <c r="E799" i="2"/>
  <c r="L798" i="2"/>
  <c r="K798" i="2"/>
  <c r="G798" i="2"/>
  <c r="H798" i="2" s="1"/>
  <c r="L797" i="2"/>
  <c r="K797" i="2"/>
  <c r="H797" i="2"/>
  <c r="G797" i="2"/>
  <c r="L796" i="2"/>
  <c r="K796" i="2"/>
  <c r="G796" i="2"/>
  <c r="H796" i="2" s="1"/>
  <c r="J795" i="2"/>
  <c r="L795" i="2" s="1"/>
  <c r="I795" i="2"/>
  <c r="K795" i="2" s="1"/>
  <c r="F795" i="2"/>
  <c r="E795" i="2"/>
  <c r="G795" i="2" s="1"/>
  <c r="H795" i="2" s="1"/>
  <c r="L794" i="2"/>
  <c r="K794" i="2"/>
  <c r="G794" i="2"/>
  <c r="H794" i="2" s="1"/>
  <c r="L793" i="2"/>
  <c r="K793" i="2"/>
  <c r="G793" i="2"/>
  <c r="H793" i="2" s="1"/>
  <c r="L792" i="2"/>
  <c r="K792" i="2"/>
  <c r="G792" i="2"/>
  <c r="H792" i="2" s="1"/>
  <c r="J791" i="2"/>
  <c r="L791" i="2" s="1"/>
  <c r="I791" i="2"/>
  <c r="K791" i="2" s="1"/>
  <c r="F791" i="2"/>
  <c r="E791" i="2"/>
  <c r="L790" i="2"/>
  <c r="K790" i="2"/>
  <c r="M790" i="2" s="1"/>
  <c r="G790" i="2"/>
  <c r="H790" i="2" s="1"/>
  <c r="L789" i="2"/>
  <c r="K789" i="2"/>
  <c r="G789" i="2"/>
  <c r="H789" i="2" s="1"/>
  <c r="L788" i="2"/>
  <c r="K788" i="2"/>
  <c r="G788" i="2"/>
  <c r="H788" i="2" s="1"/>
  <c r="J787" i="2"/>
  <c r="L787" i="2" s="1"/>
  <c r="I787" i="2"/>
  <c r="K787" i="2" s="1"/>
  <c r="F787" i="2"/>
  <c r="E787" i="2"/>
  <c r="L786" i="2"/>
  <c r="K786" i="2"/>
  <c r="G786" i="2"/>
  <c r="H786" i="2" s="1"/>
  <c r="L785" i="2"/>
  <c r="K785" i="2"/>
  <c r="G785" i="2"/>
  <c r="H785" i="2" s="1"/>
  <c r="L784" i="2"/>
  <c r="K784" i="2"/>
  <c r="M784" i="2" s="1"/>
  <c r="G784" i="2"/>
  <c r="H784" i="2" s="1"/>
  <c r="J783" i="2"/>
  <c r="L783" i="2" s="1"/>
  <c r="I783" i="2"/>
  <c r="K783" i="2" s="1"/>
  <c r="F783" i="2"/>
  <c r="E783" i="2"/>
  <c r="L782" i="2"/>
  <c r="K782" i="2"/>
  <c r="M782" i="2" s="1"/>
  <c r="G782" i="2"/>
  <c r="H782" i="2" s="1"/>
  <c r="L781" i="2"/>
  <c r="K781" i="2"/>
  <c r="G781" i="2"/>
  <c r="H781" i="2" s="1"/>
  <c r="L780" i="2"/>
  <c r="K780" i="2"/>
  <c r="G780" i="2"/>
  <c r="H780" i="2" s="1"/>
  <c r="L779" i="2"/>
  <c r="J779" i="2"/>
  <c r="I779" i="2"/>
  <c r="K779" i="2" s="1"/>
  <c r="F779" i="2"/>
  <c r="E779" i="2"/>
  <c r="L778" i="2"/>
  <c r="K778" i="2"/>
  <c r="G778" i="2"/>
  <c r="H778" i="2" s="1"/>
  <c r="L777" i="2"/>
  <c r="K777" i="2"/>
  <c r="G777" i="2"/>
  <c r="H777" i="2" s="1"/>
  <c r="L776" i="2"/>
  <c r="K776" i="2"/>
  <c r="G776" i="2"/>
  <c r="H776" i="2" s="1"/>
  <c r="J775" i="2"/>
  <c r="L775" i="2" s="1"/>
  <c r="I775" i="2"/>
  <c r="K775" i="2" s="1"/>
  <c r="F775" i="2"/>
  <c r="E775" i="2"/>
  <c r="L774" i="2"/>
  <c r="K774" i="2"/>
  <c r="M774" i="2" s="1"/>
  <c r="G774" i="2"/>
  <c r="H774" i="2" s="1"/>
  <c r="L773" i="2"/>
  <c r="K773" i="2"/>
  <c r="G773" i="2"/>
  <c r="H773" i="2" s="1"/>
  <c r="L772" i="2"/>
  <c r="K772" i="2"/>
  <c r="G772" i="2"/>
  <c r="H772" i="2" s="1"/>
  <c r="J771" i="2"/>
  <c r="L771" i="2" s="1"/>
  <c r="I771" i="2"/>
  <c r="K771" i="2" s="1"/>
  <c r="F771" i="2"/>
  <c r="E771" i="2"/>
  <c r="L770" i="2"/>
  <c r="K770" i="2"/>
  <c r="G770" i="2"/>
  <c r="H770" i="2" s="1"/>
  <c r="L769" i="2"/>
  <c r="K769" i="2"/>
  <c r="G769" i="2"/>
  <c r="H769" i="2" s="1"/>
  <c r="L768" i="2"/>
  <c r="K768" i="2"/>
  <c r="G768" i="2"/>
  <c r="H768" i="2" s="1"/>
  <c r="J767" i="2"/>
  <c r="L767" i="2" s="1"/>
  <c r="I767" i="2"/>
  <c r="K767" i="2" s="1"/>
  <c r="F767" i="2"/>
  <c r="G767" i="2" s="1"/>
  <c r="H767" i="2" s="1"/>
  <c r="E767" i="2"/>
  <c r="L766" i="2"/>
  <c r="M766" i="2" s="1"/>
  <c r="K766" i="2"/>
  <c r="G766" i="2"/>
  <c r="H766" i="2" s="1"/>
  <c r="L765" i="2"/>
  <c r="K765" i="2"/>
  <c r="G765" i="2"/>
  <c r="H765" i="2" s="1"/>
  <c r="L764" i="2"/>
  <c r="K764" i="2"/>
  <c r="G764" i="2"/>
  <c r="H764" i="2" s="1"/>
  <c r="J763" i="2"/>
  <c r="L763" i="2" s="1"/>
  <c r="I763" i="2"/>
  <c r="K763" i="2" s="1"/>
  <c r="F763" i="2"/>
  <c r="G763" i="2" s="1"/>
  <c r="H763" i="2" s="1"/>
  <c r="E763" i="2"/>
  <c r="L762" i="2"/>
  <c r="K762" i="2"/>
  <c r="H762" i="2"/>
  <c r="G762" i="2"/>
  <c r="L761" i="2"/>
  <c r="M761" i="2" s="1"/>
  <c r="K761" i="2"/>
  <c r="G761" i="2"/>
  <c r="H761" i="2" s="1"/>
  <c r="L760" i="2"/>
  <c r="K760" i="2"/>
  <c r="M760" i="2" s="1"/>
  <c r="G760" i="2"/>
  <c r="H760" i="2" s="1"/>
  <c r="J759" i="2"/>
  <c r="L759" i="2" s="1"/>
  <c r="I759" i="2"/>
  <c r="K759" i="2" s="1"/>
  <c r="F759" i="2"/>
  <c r="E759" i="2"/>
  <c r="L758" i="2"/>
  <c r="K758" i="2"/>
  <c r="G758" i="2"/>
  <c r="H758" i="2" s="1"/>
  <c r="L757" i="2"/>
  <c r="K757" i="2"/>
  <c r="M757" i="2" s="1"/>
  <c r="G757" i="2"/>
  <c r="H757" i="2" s="1"/>
  <c r="L756" i="2"/>
  <c r="K756" i="2"/>
  <c r="G756" i="2"/>
  <c r="H756" i="2" s="1"/>
  <c r="J755" i="2"/>
  <c r="L755" i="2" s="1"/>
  <c r="I755" i="2"/>
  <c r="K755" i="2" s="1"/>
  <c r="F755" i="2"/>
  <c r="E755" i="2"/>
  <c r="L754" i="2"/>
  <c r="K754" i="2"/>
  <c r="M754" i="2" s="1"/>
  <c r="G754" i="2"/>
  <c r="H754" i="2" s="1"/>
  <c r="L753" i="2"/>
  <c r="K753" i="2"/>
  <c r="H753" i="2"/>
  <c r="G753" i="2"/>
  <c r="L752" i="2"/>
  <c r="M752" i="2" s="1"/>
  <c r="K752" i="2"/>
  <c r="G752" i="2"/>
  <c r="H752" i="2" s="1"/>
  <c r="J751" i="2"/>
  <c r="L751" i="2" s="1"/>
  <c r="I751" i="2"/>
  <c r="K751" i="2" s="1"/>
  <c r="F751" i="2"/>
  <c r="G751" i="2" s="1"/>
  <c r="H751" i="2" s="1"/>
  <c r="E751" i="2"/>
  <c r="L750" i="2"/>
  <c r="M750" i="2" s="1"/>
  <c r="K750" i="2"/>
  <c r="G750" i="2"/>
  <c r="H750" i="2" s="1"/>
  <c r="L749" i="2"/>
  <c r="K749" i="2"/>
  <c r="G749" i="2"/>
  <c r="H749" i="2" s="1"/>
  <c r="L748" i="2"/>
  <c r="K748" i="2"/>
  <c r="M748" i="2" s="1"/>
  <c r="G748" i="2"/>
  <c r="H748" i="2" s="1"/>
  <c r="J747" i="2"/>
  <c r="L747" i="2" s="1"/>
  <c r="I747" i="2"/>
  <c r="K747" i="2" s="1"/>
  <c r="F747" i="2"/>
  <c r="G747" i="2" s="1"/>
  <c r="H747" i="2" s="1"/>
  <c r="E747" i="2"/>
  <c r="L746" i="2"/>
  <c r="K746" i="2"/>
  <c r="H746" i="2"/>
  <c r="G746" i="2"/>
  <c r="L745" i="2"/>
  <c r="K745" i="2"/>
  <c r="H745" i="2"/>
  <c r="G745" i="2"/>
  <c r="L744" i="2"/>
  <c r="K744" i="2"/>
  <c r="M744" i="2" s="1"/>
  <c r="G744" i="2"/>
  <c r="H744" i="2" s="1"/>
  <c r="L743" i="2"/>
  <c r="J743" i="2"/>
  <c r="I743" i="2"/>
  <c r="K743" i="2" s="1"/>
  <c r="F743" i="2"/>
  <c r="E743" i="2"/>
  <c r="G743" i="2" s="1"/>
  <c r="H743" i="2" s="1"/>
  <c r="L742" i="2"/>
  <c r="K742" i="2"/>
  <c r="M742" i="2" s="1"/>
  <c r="G742" i="2"/>
  <c r="H742" i="2" s="1"/>
  <c r="L741" i="2"/>
  <c r="K741" i="2"/>
  <c r="G741" i="2"/>
  <c r="H741" i="2" s="1"/>
  <c r="L740" i="2"/>
  <c r="K740" i="2"/>
  <c r="G740" i="2"/>
  <c r="H740" i="2" s="1"/>
  <c r="J739" i="2"/>
  <c r="L739" i="2" s="1"/>
  <c r="I739" i="2"/>
  <c r="K739" i="2" s="1"/>
  <c r="F739" i="2"/>
  <c r="G739" i="2" s="1"/>
  <c r="H739" i="2" s="1"/>
  <c r="E739" i="2"/>
  <c r="L738" i="2"/>
  <c r="K738" i="2"/>
  <c r="G738" i="2"/>
  <c r="H738" i="2" s="1"/>
  <c r="L737" i="2"/>
  <c r="K737" i="2"/>
  <c r="M737" i="2" s="1"/>
  <c r="G737" i="2"/>
  <c r="H737" i="2" s="1"/>
  <c r="L736" i="2"/>
  <c r="K736" i="2"/>
  <c r="H736" i="2"/>
  <c r="G736" i="2"/>
  <c r="J735" i="2"/>
  <c r="L735" i="2" s="1"/>
  <c r="I735" i="2"/>
  <c r="K735" i="2" s="1"/>
  <c r="F735" i="2"/>
  <c r="E735" i="2"/>
  <c r="G735" i="2" s="1"/>
  <c r="H735" i="2" s="1"/>
  <c r="L734" i="2"/>
  <c r="K734" i="2"/>
  <c r="G734" i="2"/>
  <c r="H734" i="2" s="1"/>
  <c r="L733" i="2"/>
  <c r="K733" i="2"/>
  <c r="G733" i="2"/>
  <c r="H733" i="2" s="1"/>
  <c r="L732" i="2"/>
  <c r="K732" i="2"/>
  <c r="M732" i="2" s="1"/>
  <c r="G732" i="2"/>
  <c r="H732" i="2" s="1"/>
  <c r="J731" i="2"/>
  <c r="I731" i="2"/>
  <c r="K731" i="2" s="1"/>
  <c r="F731" i="2"/>
  <c r="E731" i="2"/>
  <c r="L730" i="2"/>
  <c r="K730" i="2"/>
  <c r="G730" i="2"/>
  <c r="H730" i="2" s="1"/>
  <c r="L729" i="2"/>
  <c r="K729" i="2"/>
  <c r="G729" i="2"/>
  <c r="H729" i="2" s="1"/>
  <c r="L728" i="2"/>
  <c r="K728" i="2"/>
  <c r="M728" i="2" s="1"/>
  <c r="G728" i="2"/>
  <c r="H728" i="2" s="1"/>
  <c r="J727" i="2"/>
  <c r="L727" i="2" s="1"/>
  <c r="I727" i="2"/>
  <c r="F727" i="2"/>
  <c r="E727" i="2"/>
  <c r="L726" i="2"/>
  <c r="K726" i="2"/>
  <c r="G726" i="2"/>
  <c r="H726" i="2" s="1"/>
  <c r="L725" i="2"/>
  <c r="K725" i="2"/>
  <c r="G725" i="2"/>
  <c r="L724" i="2"/>
  <c r="K724" i="2"/>
  <c r="G724" i="2"/>
  <c r="H724" i="2" s="1"/>
  <c r="J723" i="2"/>
  <c r="L723" i="2" s="1"/>
  <c r="I723" i="2"/>
  <c r="K723" i="2" s="1"/>
  <c r="F723" i="2"/>
  <c r="E723" i="2"/>
  <c r="L722" i="2"/>
  <c r="K722" i="2"/>
  <c r="M722" i="2" s="1"/>
  <c r="G722" i="2"/>
  <c r="H722" i="2" s="1"/>
  <c r="L721" i="2"/>
  <c r="K721" i="2"/>
  <c r="G721" i="2"/>
  <c r="L720" i="2"/>
  <c r="K720" i="2"/>
  <c r="G720" i="2"/>
  <c r="H720" i="2" s="1"/>
  <c r="J719" i="2"/>
  <c r="L719" i="2" s="1"/>
  <c r="I719" i="2"/>
  <c r="K719" i="2" s="1"/>
  <c r="F719" i="2"/>
  <c r="G719" i="2" s="1"/>
  <c r="H719" i="2" s="1"/>
  <c r="E719" i="2"/>
  <c r="M718" i="2"/>
  <c r="L718" i="2"/>
  <c r="K718" i="2"/>
  <c r="G718" i="2"/>
  <c r="H718" i="2" s="1"/>
  <c r="L717" i="2"/>
  <c r="K717" i="2"/>
  <c r="G717" i="2"/>
  <c r="H717" i="2" s="1"/>
  <c r="L716" i="2"/>
  <c r="K716" i="2"/>
  <c r="M716" i="2" s="1"/>
  <c r="G716" i="2"/>
  <c r="H716" i="2" s="1"/>
  <c r="J715" i="2"/>
  <c r="L715" i="2" s="1"/>
  <c r="I715" i="2"/>
  <c r="K715" i="2" s="1"/>
  <c r="F715" i="2"/>
  <c r="E715" i="2"/>
  <c r="L714" i="2"/>
  <c r="K714" i="2"/>
  <c r="G714" i="2"/>
  <c r="H714" i="2" s="1"/>
  <c r="L713" i="2"/>
  <c r="M713" i="2" s="1"/>
  <c r="K713" i="2"/>
  <c r="G713" i="2"/>
  <c r="H713" i="2" s="1"/>
  <c r="L712" i="2"/>
  <c r="K712" i="2"/>
  <c r="M712" i="2" s="1"/>
  <c r="G712" i="2"/>
  <c r="H712" i="2" s="1"/>
  <c r="J711" i="2"/>
  <c r="I711" i="2"/>
  <c r="K711" i="2" s="1"/>
  <c r="F711" i="2"/>
  <c r="E711" i="2"/>
  <c r="L710" i="2"/>
  <c r="K710" i="2"/>
  <c r="G710" i="2"/>
  <c r="H710" i="2" s="1"/>
  <c r="L709" i="2"/>
  <c r="K709" i="2"/>
  <c r="M709" i="2" s="1"/>
  <c r="G709" i="2"/>
  <c r="H709" i="2" s="1"/>
  <c r="L708" i="2"/>
  <c r="K708" i="2"/>
  <c r="M708" i="2" s="1"/>
  <c r="G708" i="2"/>
  <c r="H708" i="2" s="1"/>
  <c r="L707" i="2"/>
  <c r="J707" i="2"/>
  <c r="I707" i="2"/>
  <c r="F707" i="2"/>
  <c r="E707" i="2"/>
  <c r="L706" i="2"/>
  <c r="K706" i="2"/>
  <c r="M706" i="2" s="1"/>
  <c r="G706" i="2"/>
  <c r="H706" i="2" s="1"/>
  <c r="L705" i="2"/>
  <c r="K705" i="2"/>
  <c r="H705" i="2"/>
  <c r="G705" i="2"/>
  <c r="L704" i="2"/>
  <c r="K704" i="2"/>
  <c r="G704" i="2"/>
  <c r="H704" i="2" s="1"/>
  <c r="J703" i="2"/>
  <c r="L703" i="2" s="1"/>
  <c r="I703" i="2"/>
  <c r="K703" i="2" s="1"/>
  <c r="F703" i="2"/>
  <c r="G703" i="2" s="1"/>
  <c r="H703" i="2" s="1"/>
  <c r="E703" i="2"/>
  <c r="L702" i="2"/>
  <c r="K702" i="2"/>
  <c r="G702" i="2"/>
  <c r="H702" i="2" s="1"/>
  <c r="L701" i="2"/>
  <c r="M701" i="2" s="1"/>
  <c r="K701" i="2"/>
  <c r="G701" i="2"/>
  <c r="H701" i="2" s="1"/>
  <c r="L700" i="2"/>
  <c r="K700" i="2"/>
  <c r="M700" i="2" s="1"/>
  <c r="G700" i="2"/>
  <c r="H700" i="2" s="1"/>
  <c r="J699" i="2"/>
  <c r="L699" i="2" s="1"/>
  <c r="I699" i="2"/>
  <c r="K699" i="2" s="1"/>
  <c r="F699" i="2"/>
  <c r="E699" i="2"/>
  <c r="L698" i="2"/>
  <c r="K698" i="2"/>
  <c r="G698" i="2"/>
  <c r="H698" i="2" s="1"/>
  <c r="L697" i="2"/>
  <c r="K697" i="2"/>
  <c r="G697" i="2"/>
  <c r="L696" i="2"/>
  <c r="M696" i="2" s="1"/>
  <c r="K696" i="2"/>
  <c r="G696" i="2"/>
  <c r="H696" i="2" s="1"/>
  <c r="L695" i="2"/>
  <c r="K695" i="2"/>
  <c r="J695" i="2"/>
  <c r="I695" i="2"/>
  <c r="F695" i="2"/>
  <c r="G695" i="2" s="1"/>
  <c r="H695" i="2" s="1"/>
  <c r="E695" i="2"/>
  <c r="L694" i="2"/>
  <c r="K694" i="2"/>
  <c r="G694" i="2"/>
  <c r="H694" i="2" s="1"/>
  <c r="L693" i="2"/>
  <c r="K693" i="2"/>
  <c r="M693" i="2" s="1"/>
  <c r="G693" i="2"/>
  <c r="H693" i="2" s="1"/>
  <c r="L692" i="2"/>
  <c r="K692" i="2"/>
  <c r="L691" i="2"/>
  <c r="J691" i="2"/>
  <c r="I691" i="2"/>
  <c r="K691" i="2" s="1"/>
  <c r="F691" i="2"/>
  <c r="E691" i="2"/>
  <c r="L690" i="2"/>
  <c r="K690" i="2"/>
  <c r="M690" i="2" s="1"/>
  <c r="G690" i="2"/>
  <c r="H690" i="2" s="1"/>
  <c r="L689" i="2"/>
  <c r="K689" i="2"/>
  <c r="G689" i="2"/>
  <c r="H689" i="2" s="1"/>
  <c r="L688" i="2"/>
  <c r="K688" i="2"/>
  <c r="G688" i="2"/>
  <c r="H688" i="2" s="1"/>
  <c r="J687" i="2"/>
  <c r="L687" i="2" s="1"/>
  <c r="I687" i="2"/>
  <c r="K687" i="2" s="1"/>
  <c r="F687" i="2"/>
  <c r="E687" i="2"/>
  <c r="L686" i="2"/>
  <c r="M686" i="2" s="1"/>
  <c r="K686" i="2"/>
  <c r="G686" i="2"/>
  <c r="H686" i="2" s="1"/>
  <c r="L685" i="2"/>
  <c r="K685" i="2"/>
  <c r="M685" i="2" s="1"/>
  <c r="G685" i="2"/>
  <c r="L684" i="2"/>
  <c r="K684" i="2"/>
  <c r="G684" i="2"/>
  <c r="H684" i="2" s="1"/>
  <c r="J683" i="2"/>
  <c r="I683" i="2"/>
  <c r="K683" i="2" s="1"/>
  <c r="F683" i="2"/>
  <c r="E683" i="2"/>
  <c r="L682" i="2"/>
  <c r="K682" i="2"/>
  <c r="G682" i="2"/>
  <c r="H682" i="2" s="1"/>
  <c r="L681" i="2"/>
  <c r="K681" i="2"/>
  <c r="G681" i="2"/>
  <c r="H681" i="2" s="1"/>
  <c r="L680" i="2"/>
  <c r="M680" i="2" s="1"/>
  <c r="K680" i="2"/>
  <c r="G680" i="2"/>
  <c r="H680" i="2" s="1"/>
  <c r="J679" i="2"/>
  <c r="L679" i="2" s="1"/>
  <c r="I679" i="2"/>
  <c r="K679" i="2" s="1"/>
  <c r="F679" i="2"/>
  <c r="G679" i="2" s="1"/>
  <c r="H679" i="2" s="1"/>
  <c r="E679" i="2"/>
  <c r="L678" i="2"/>
  <c r="M678" i="2" s="1"/>
  <c r="K678" i="2"/>
  <c r="G678" i="2"/>
  <c r="H678" i="2" s="1"/>
  <c r="L677" i="2"/>
  <c r="K677" i="2"/>
  <c r="G677" i="2"/>
  <c r="H677" i="2" s="1"/>
  <c r="L676" i="2"/>
  <c r="K676" i="2"/>
  <c r="G676" i="2"/>
  <c r="H676" i="2" s="1"/>
  <c r="K675" i="2"/>
  <c r="J675" i="2"/>
  <c r="L675" i="2" s="1"/>
  <c r="I675" i="2"/>
  <c r="F675" i="2"/>
  <c r="E675" i="2"/>
  <c r="G675" i="2" s="1"/>
  <c r="H675" i="2" s="1"/>
  <c r="L674" i="2"/>
  <c r="K674" i="2"/>
  <c r="M674" i="2" s="1"/>
  <c r="G674" i="2"/>
  <c r="H674" i="2" s="1"/>
  <c r="L673" i="2"/>
  <c r="K673" i="2"/>
  <c r="H673" i="2"/>
  <c r="L672" i="2"/>
  <c r="K672" i="2"/>
  <c r="M672" i="2" s="1"/>
  <c r="K671" i="2"/>
  <c r="J671" i="2"/>
  <c r="L671" i="2" s="1"/>
  <c r="I671" i="2"/>
  <c r="F671" i="2"/>
  <c r="E671" i="2"/>
  <c r="L670" i="2"/>
  <c r="K670" i="2"/>
  <c r="G670" i="2"/>
  <c r="H670" i="2" s="1"/>
  <c r="L669" i="2"/>
  <c r="M669" i="2" s="1"/>
  <c r="K669" i="2"/>
  <c r="L668" i="2"/>
  <c r="K668" i="2"/>
  <c r="G668" i="2"/>
  <c r="H668" i="2" s="1"/>
  <c r="K667" i="2"/>
  <c r="J667" i="2"/>
  <c r="L667" i="2" s="1"/>
  <c r="I667" i="2"/>
  <c r="F667" i="2"/>
  <c r="E667" i="2"/>
  <c r="L666" i="2"/>
  <c r="M666" i="2" s="1"/>
  <c r="K666" i="2"/>
  <c r="G666" i="2"/>
  <c r="H666" i="2" s="1"/>
  <c r="L665" i="2"/>
  <c r="K665" i="2"/>
  <c r="M665" i="2" s="1"/>
  <c r="L664" i="2"/>
  <c r="K664" i="2"/>
  <c r="M664" i="2" s="1"/>
  <c r="H664" i="2"/>
  <c r="G664" i="2"/>
  <c r="J663" i="2"/>
  <c r="L663" i="2" s="1"/>
  <c r="I663" i="2"/>
  <c r="K663" i="2" s="1"/>
  <c r="F663" i="2"/>
  <c r="G663" i="2" s="1"/>
  <c r="H663" i="2" s="1"/>
  <c r="E663" i="2"/>
  <c r="L662" i="2"/>
  <c r="K662" i="2"/>
  <c r="G662" i="2"/>
  <c r="H662" i="2" s="1"/>
  <c r="L661" i="2"/>
  <c r="K661" i="2"/>
  <c r="G661" i="2"/>
  <c r="H661" i="2" s="1"/>
  <c r="L660" i="2"/>
  <c r="K660" i="2"/>
  <c r="M660" i="2" s="1"/>
  <c r="G660" i="2"/>
  <c r="H660" i="2" s="1"/>
  <c r="J659" i="2"/>
  <c r="L659" i="2" s="1"/>
  <c r="I659" i="2"/>
  <c r="K659" i="2" s="1"/>
  <c r="F659" i="2"/>
  <c r="G659" i="2" s="1"/>
  <c r="H659" i="2" s="1"/>
  <c r="E659" i="2"/>
  <c r="L658" i="2"/>
  <c r="M658" i="2" s="1"/>
  <c r="K658" i="2"/>
  <c r="G658" i="2"/>
  <c r="L657" i="2"/>
  <c r="K657" i="2"/>
  <c r="M657" i="2" s="1"/>
  <c r="G657" i="2"/>
  <c r="H657" i="2" s="1"/>
  <c r="L656" i="2"/>
  <c r="K656" i="2"/>
  <c r="H656" i="2"/>
  <c r="G656" i="2"/>
  <c r="J655" i="2"/>
  <c r="I655" i="2"/>
  <c r="F655" i="2"/>
  <c r="E655" i="2"/>
  <c r="L654" i="2"/>
  <c r="M654" i="2" s="1"/>
  <c r="G654" i="2"/>
  <c r="H654" i="2" s="1"/>
  <c r="L653" i="2"/>
  <c r="K653" i="2"/>
  <c r="L652" i="2"/>
  <c r="K652" i="2"/>
  <c r="M652" i="2" s="1"/>
  <c r="G652" i="2"/>
  <c r="H652" i="2" s="1"/>
  <c r="L651" i="2"/>
  <c r="J651" i="2"/>
  <c r="I651" i="2"/>
  <c r="K651" i="2" s="1"/>
  <c r="F651" i="2"/>
  <c r="E651" i="2"/>
  <c r="L650" i="2"/>
  <c r="K650" i="2"/>
  <c r="M650" i="2" s="1"/>
  <c r="G650" i="2"/>
  <c r="H650" i="2" s="1"/>
  <c r="L649" i="2"/>
  <c r="K649" i="2"/>
  <c r="G649" i="2"/>
  <c r="H649" i="2" s="1"/>
  <c r="L648" i="2"/>
  <c r="K648" i="2"/>
  <c r="M648" i="2" s="1"/>
  <c r="G648" i="2"/>
  <c r="H648" i="2" s="1"/>
  <c r="J647" i="2"/>
  <c r="L647" i="2" s="1"/>
  <c r="I647" i="2"/>
  <c r="K647" i="2" s="1"/>
  <c r="H647" i="2"/>
  <c r="F647" i="2"/>
  <c r="G647" i="2" s="1"/>
  <c r="E647" i="2"/>
  <c r="L646" i="2"/>
  <c r="K646" i="2"/>
  <c r="G646" i="2"/>
  <c r="H646" i="2" s="1"/>
  <c r="L645" i="2"/>
  <c r="K645" i="2"/>
  <c r="G645" i="2"/>
  <c r="H645" i="2" s="1"/>
  <c r="L644" i="2"/>
  <c r="K644" i="2"/>
  <c r="G644" i="2"/>
  <c r="H644" i="2" s="1"/>
  <c r="K643" i="2"/>
  <c r="J643" i="2"/>
  <c r="L643" i="2" s="1"/>
  <c r="I643" i="2"/>
  <c r="F643" i="2"/>
  <c r="G643" i="2" s="1"/>
  <c r="H643" i="2" s="1"/>
  <c r="E643" i="2"/>
  <c r="L642" i="2"/>
  <c r="K642" i="2"/>
  <c r="G642" i="2"/>
  <c r="L641" i="2"/>
  <c r="K641" i="2"/>
  <c r="L640" i="2"/>
  <c r="K640" i="2"/>
  <c r="M640" i="2" s="1"/>
  <c r="H640" i="2"/>
  <c r="J639" i="2"/>
  <c r="L639" i="2" s="1"/>
  <c r="I639" i="2"/>
  <c r="K639" i="2" s="1"/>
  <c r="F639" i="2"/>
  <c r="E639" i="2"/>
  <c r="L638" i="2"/>
  <c r="K638" i="2"/>
  <c r="H638" i="2"/>
  <c r="G638" i="2"/>
  <c r="L637" i="2"/>
  <c r="K637" i="2"/>
  <c r="G637" i="2"/>
  <c r="H637" i="2" s="1"/>
  <c r="L636" i="2"/>
  <c r="K636" i="2"/>
  <c r="M636" i="2" s="1"/>
  <c r="G636" i="2"/>
  <c r="H636" i="2" s="1"/>
  <c r="J635" i="2"/>
  <c r="L635" i="2" s="1"/>
  <c r="I635" i="2"/>
  <c r="K635" i="2" s="1"/>
  <c r="F635" i="2"/>
  <c r="G635" i="2" s="1"/>
  <c r="H635" i="2" s="1"/>
  <c r="E635" i="2"/>
  <c r="L634" i="2"/>
  <c r="K634" i="2"/>
  <c r="H634" i="2"/>
  <c r="L633" i="2"/>
  <c r="K633" i="2"/>
  <c r="G633" i="2"/>
  <c r="L632" i="2"/>
  <c r="K632" i="2"/>
  <c r="G632" i="2"/>
  <c r="H632" i="2" s="1"/>
  <c r="J631" i="2"/>
  <c r="L631" i="2" s="1"/>
  <c r="I631" i="2"/>
  <c r="K631" i="2" s="1"/>
  <c r="F631" i="2"/>
  <c r="E631" i="2"/>
  <c r="L630" i="2"/>
  <c r="K630" i="2"/>
  <c r="G630" i="2"/>
  <c r="H630" i="2" s="1"/>
  <c r="L629" i="2"/>
  <c r="Q628" i="2" s="1"/>
  <c r="K629" i="2"/>
  <c r="M628" i="2"/>
  <c r="L628" i="2"/>
  <c r="K628" i="2"/>
  <c r="G628" i="2"/>
  <c r="H628" i="2" s="1"/>
  <c r="J627" i="2"/>
  <c r="L627" i="2" s="1"/>
  <c r="I627" i="2"/>
  <c r="K627" i="2" s="1"/>
  <c r="F627" i="2"/>
  <c r="G627" i="2" s="1"/>
  <c r="H627" i="2" s="1"/>
  <c r="E627" i="2"/>
  <c r="L626" i="2"/>
  <c r="K626" i="2"/>
  <c r="G626" i="2"/>
  <c r="H626" i="2" s="1"/>
  <c r="L625" i="2"/>
  <c r="K625" i="2"/>
  <c r="M625" i="2" s="1"/>
  <c r="G625" i="2"/>
  <c r="H625" i="2" s="1"/>
  <c r="L624" i="2"/>
  <c r="K624" i="2"/>
  <c r="M624" i="2" s="1"/>
  <c r="G624" i="2"/>
  <c r="H624" i="2" s="1"/>
  <c r="J623" i="2"/>
  <c r="I623" i="2"/>
  <c r="K623" i="2" s="1"/>
  <c r="F623" i="2"/>
  <c r="E623" i="2"/>
  <c r="L622" i="2"/>
  <c r="K622" i="2"/>
  <c r="G622" i="2"/>
  <c r="L621" i="2"/>
  <c r="K621" i="2"/>
  <c r="H621" i="2"/>
  <c r="G621" i="2"/>
  <c r="L620" i="2"/>
  <c r="K620" i="2"/>
  <c r="H620" i="2"/>
  <c r="G620" i="2"/>
  <c r="J619" i="2"/>
  <c r="L619" i="2" s="1"/>
  <c r="I619" i="2"/>
  <c r="K619" i="2" s="1"/>
  <c r="F619" i="2"/>
  <c r="G619" i="2" s="1"/>
  <c r="H619" i="2" s="1"/>
  <c r="E619" i="2"/>
  <c r="L618" i="2"/>
  <c r="K618" i="2"/>
  <c r="G618" i="2"/>
  <c r="L617" i="2"/>
  <c r="K617" i="2"/>
  <c r="M617" i="2" s="1"/>
  <c r="L616" i="2"/>
  <c r="K616" i="2"/>
  <c r="M616" i="2" s="1"/>
  <c r="G616" i="2"/>
  <c r="H616" i="2" s="1"/>
  <c r="J615" i="2"/>
  <c r="L615" i="2" s="1"/>
  <c r="I615" i="2"/>
  <c r="K615" i="2" s="1"/>
  <c r="F615" i="2"/>
  <c r="E615" i="2"/>
  <c r="G615" i="2" s="1"/>
  <c r="H615" i="2" s="1"/>
  <c r="L614" i="2"/>
  <c r="K614" i="2"/>
  <c r="M614" i="2" s="1"/>
  <c r="G614" i="2"/>
  <c r="H614" i="2" s="1"/>
  <c r="L613" i="2"/>
  <c r="K613" i="2"/>
  <c r="M613" i="2" s="1"/>
  <c r="G613" i="2"/>
  <c r="H613" i="2" s="1"/>
  <c r="L612" i="2"/>
  <c r="K612" i="2"/>
  <c r="H612" i="2"/>
  <c r="G612" i="2"/>
  <c r="J611" i="2"/>
  <c r="L611" i="2" s="1"/>
  <c r="I611" i="2"/>
  <c r="K611" i="2" s="1"/>
  <c r="F611" i="2"/>
  <c r="E611" i="2"/>
  <c r="L610" i="2"/>
  <c r="K610" i="2"/>
  <c r="H610" i="2"/>
  <c r="G610" i="2"/>
  <c r="L609" i="2"/>
  <c r="K609" i="2"/>
  <c r="G609" i="2"/>
  <c r="H609" i="2" s="1"/>
  <c r="L608" i="2"/>
  <c r="K608" i="2"/>
  <c r="M608" i="2" s="1"/>
  <c r="H608" i="2"/>
  <c r="J607" i="2"/>
  <c r="L607" i="2" s="1"/>
  <c r="I607" i="2"/>
  <c r="F607" i="2"/>
  <c r="E607" i="2"/>
  <c r="G607" i="2" s="1"/>
  <c r="H607" i="2" s="1"/>
  <c r="L606" i="2"/>
  <c r="K606" i="2"/>
  <c r="M606" i="2" s="1"/>
  <c r="G606" i="2"/>
  <c r="H606" i="2" s="1"/>
  <c r="L605" i="2"/>
  <c r="K605" i="2"/>
  <c r="L604" i="2"/>
  <c r="K604" i="2"/>
  <c r="G604" i="2"/>
  <c r="H604" i="2" s="1"/>
  <c r="J603" i="2"/>
  <c r="L603" i="2" s="1"/>
  <c r="I603" i="2"/>
  <c r="K603" i="2" s="1"/>
  <c r="F603" i="2"/>
  <c r="E603" i="2"/>
  <c r="M602" i="2"/>
  <c r="L602" i="2"/>
  <c r="K602" i="2"/>
  <c r="G602" i="2"/>
  <c r="H602" i="2" s="1"/>
  <c r="L601" i="2"/>
  <c r="K601" i="2"/>
  <c r="G601" i="2"/>
  <c r="H601" i="2" s="1"/>
  <c r="L600" i="2"/>
  <c r="K600" i="2"/>
  <c r="G600" i="2"/>
  <c r="H600" i="2" s="1"/>
  <c r="J599" i="2"/>
  <c r="L599" i="2" s="1"/>
  <c r="I599" i="2"/>
  <c r="K599" i="2" s="1"/>
  <c r="F599" i="2"/>
  <c r="G599" i="2" s="1"/>
  <c r="H599" i="2" s="1"/>
  <c r="E599" i="2"/>
  <c r="L598" i="2"/>
  <c r="K598" i="2"/>
  <c r="G598" i="2"/>
  <c r="H598" i="2" s="1"/>
  <c r="L597" i="2"/>
  <c r="K597" i="2"/>
  <c r="G597" i="2"/>
  <c r="H597" i="2" s="1"/>
  <c r="L596" i="2"/>
  <c r="K596" i="2"/>
  <c r="G596" i="2"/>
  <c r="J595" i="2"/>
  <c r="L595" i="2" s="1"/>
  <c r="I595" i="2"/>
  <c r="K595" i="2" s="1"/>
  <c r="F595" i="2"/>
  <c r="E595" i="2"/>
  <c r="L594" i="2"/>
  <c r="K594" i="2"/>
  <c r="M594" i="2" s="1"/>
  <c r="G594" i="2"/>
  <c r="M593" i="2"/>
  <c r="L593" i="2"/>
  <c r="K593" i="2"/>
  <c r="G593" i="2"/>
  <c r="H593" i="2" s="1"/>
  <c r="L592" i="2"/>
  <c r="K592" i="2"/>
  <c r="G592" i="2"/>
  <c r="H592" i="2" s="1"/>
  <c r="J591" i="2"/>
  <c r="L591" i="2" s="1"/>
  <c r="I591" i="2"/>
  <c r="K591" i="2" s="1"/>
  <c r="F591" i="2"/>
  <c r="E591" i="2"/>
  <c r="L590" i="2"/>
  <c r="K590" i="2"/>
  <c r="H590" i="2"/>
  <c r="G590" i="2"/>
  <c r="L589" i="2"/>
  <c r="M589" i="2" s="1"/>
  <c r="K589" i="2"/>
  <c r="G589" i="2"/>
  <c r="L588" i="2"/>
  <c r="K588" i="2"/>
  <c r="M588" i="2" s="1"/>
  <c r="J587" i="2"/>
  <c r="I587" i="2"/>
  <c r="K587" i="2" s="1"/>
  <c r="F587" i="2"/>
  <c r="E587" i="2"/>
  <c r="L586" i="2"/>
  <c r="K586" i="2"/>
  <c r="G586" i="2"/>
  <c r="H586" i="2" s="1"/>
  <c r="L585" i="2"/>
  <c r="K585" i="2"/>
  <c r="M585" i="2" s="1"/>
  <c r="L584" i="2"/>
  <c r="K584" i="2"/>
  <c r="M584" i="2" s="1"/>
  <c r="G584" i="2"/>
  <c r="H584" i="2" s="1"/>
  <c r="L583" i="2"/>
  <c r="J583" i="2"/>
  <c r="I583" i="2"/>
  <c r="K583" i="2" s="1"/>
  <c r="F583" i="2"/>
  <c r="E583" i="2"/>
  <c r="L582" i="2"/>
  <c r="K582" i="2"/>
  <c r="M582" i="2" s="1"/>
  <c r="G582" i="2"/>
  <c r="H582" i="2" s="1"/>
  <c r="L581" i="2"/>
  <c r="K581" i="2"/>
  <c r="H581" i="2"/>
  <c r="G581" i="2"/>
  <c r="L580" i="2"/>
  <c r="K580" i="2"/>
  <c r="G580" i="2"/>
  <c r="H580" i="2" s="1"/>
  <c r="J579" i="2"/>
  <c r="L579" i="2" s="1"/>
  <c r="I579" i="2"/>
  <c r="K579" i="2" s="1"/>
  <c r="F579" i="2"/>
  <c r="E579" i="2"/>
  <c r="L578" i="2"/>
  <c r="K578" i="2"/>
  <c r="M578" i="2" s="1"/>
  <c r="G578" i="2"/>
  <c r="H578" i="2" s="1"/>
  <c r="L577" i="2"/>
  <c r="K577" i="2"/>
  <c r="H577" i="2"/>
  <c r="G577" i="2"/>
  <c r="L576" i="2"/>
  <c r="K576" i="2"/>
  <c r="H576" i="2"/>
  <c r="G576" i="2"/>
  <c r="J575" i="2"/>
  <c r="L575" i="2" s="1"/>
  <c r="I575" i="2"/>
  <c r="K575" i="2" s="1"/>
  <c r="F575" i="2"/>
  <c r="E575" i="2"/>
  <c r="L574" i="2"/>
  <c r="M574" i="2" s="1"/>
  <c r="K574" i="2"/>
  <c r="G574" i="2"/>
  <c r="L573" i="2"/>
  <c r="K573" i="2"/>
  <c r="M573" i="2" s="1"/>
  <c r="G573" i="2"/>
  <c r="H573" i="2" s="1"/>
  <c r="L572" i="2"/>
  <c r="K572" i="2"/>
  <c r="G572" i="2"/>
  <c r="J571" i="2"/>
  <c r="L571" i="2" s="1"/>
  <c r="I571" i="2"/>
  <c r="K571" i="2" s="1"/>
  <c r="F571" i="2"/>
  <c r="E571" i="2"/>
  <c r="L570" i="2"/>
  <c r="K570" i="2"/>
  <c r="H570" i="2"/>
  <c r="G570" i="2"/>
  <c r="L569" i="2"/>
  <c r="K569" i="2"/>
  <c r="G569" i="2"/>
  <c r="H569" i="2" s="1"/>
  <c r="L568" i="2"/>
  <c r="K568" i="2"/>
  <c r="G568" i="2"/>
  <c r="H568" i="2" s="1"/>
  <c r="J567" i="2"/>
  <c r="L567" i="2" s="1"/>
  <c r="I567" i="2"/>
  <c r="F567" i="2"/>
  <c r="E567" i="2"/>
  <c r="L566" i="2"/>
  <c r="K566" i="2"/>
  <c r="G566" i="2"/>
  <c r="H566" i="2" s="1"/>
  <c r="L565" i="2"/>
  <c r="K565" i="2"/>
  <c r="M565" i="2" s="1"/>
  <c r="G565" i="2"/>
  <c r="H565" i="2" s="1"/>
  <c r="L564" i="2"/>
  <c r="K564" i="2"/>
  <c r="M564" i="2" s="1"/>
  <c r="G564" i="2"/>
  <c r="H564" i="2" s="1"/>
  <c r="K563" i="2"/>
  <c r="J563" i="2"/>
  <c r="L563" i="2" s="1"/>
  <c r="I563" i="2"/>
  <c r="F563" i="2"/>
  <c r="G563" i="2" s="1"/>
  <c r="H563" i="2" s="1"/>
  <c r="E563" i="2"/>
  <c r="L562" i="2"/>
  <c r="K562" i="2"/>
  <c r="G562" i="2"/>
  <c r="H562" i="2" s="1"/>
  <c r="L561" i="2"/>
  <c r="K561" i="2"/>
  <c r="M561" i="2" s="1"/>
  <c r="G561" i="2"/>
  <c r="H561" i="2" s="1"/>
  <c r="L560" i="2"/>
  <c r="K560" i="2"/>
  <c r="G560" i="2"/>
  <c r="J559" i="2"/>
  <c r="L559" i="2" s="1"/>
  <c r="I559" i="2"/>
  <c r="K559" i="2" s="1"/>
  <c r="F559" i="2"/>
  <c r="E559" i="2"/>
  <c r="L558" i="2"/>
  <c r="K558" i="2"/>
  <c r="M558" i="2" s="1"/>
  <c r="G558" i="2"/>
  <c r="H558" i="2" s="1"/>
  <c r="L557" i="2"/>
  <c r="K557" i="2"/>
  <c r="M557" i="2" s="1"/>
  <c r="G557" i="2"/>
  <c r="H557" i="2" s="1"/>
  <c r="L556" i="2"/>
  <c r="K556" i="2"/>
  <c r="H556" i="2"/>
  <c r="G556" i="2"/>
  <c r="L555" i="2"/>
  <c r="J555" i="2"/>
  <c r="I555" i="2"/>
  <c r="K555" i="2" s="1"/>
  <c r="G555" i="2"/>
  <c r="H555" i="2" s="1"/>
  <c r="F555" i="2"/>
  <c r="E555" i="2"/>
  <c r="L554" i="2"/>
  <c r="K554" i="2"/>
  <c r="G554" i="2"/>
  <c r="H554" i="2" s="1"/>
  <c r="L553" i="2"/>
  <c r="K553" i="2"/>
  <c r="G553" i="2"/>
  <c r="H553" i="2" s="1"/>
  <c r="L552" i="2"/>
  <c r="K552" i="2"/>
  <c r="G552" i="2"/>
  <c r="H552" i="2" s="1"/>
  <c r="J551" i="2"/>
  <c r="L551" i="2" s="1"/>
  <c r="I551" i="2"/>
  <c r="K551" i="2" s="1"/>
  <c r="F551" i="2"/>
  <c r="G551" i="2" s="1"/>
  <c r="H551" i="2" s="1"/>
  <c r="E551" i="2"/>
  <c r="L550" i="2"/>
  <c r="K550" i="2"/>
  <c r="H550" i="2"/>
  <c r="G550" i="2"/>
  <c r="L549" i="2"/>
  <c r="K549" i="2"/>
  <c r="G549" i="2"/>
  <c r="H549" i="2" s="1"/>
  <c r="L548" i="2"/>
  <c r="K548" i="2"/>
  <c r="M548" i="2" s="1"/>
  <c r="G548" i="2"/>
  <c r="H548" i="2" s="1"/>
  <c r="J547" i="2"/>
  <c r="L547" i="2" s="1"/>
  <c r="I547" i="2"/>
  <c r="K547" i="2" s="1"/>
  <c r="F547" i="2"/>
  <c r="E547" i="2"/>
  <c r="L546" i="2"/>
  <c r="K546" i="2"/>
  <c r="M546" i="2" s="1"/>
  <c r="G546" i="2"/>
  <c r="H546" i="2" s="1"/>
  <c r="L545" i="2"/>
  <c r="K545" i="2"/>
  <c r="G545" i="2"/>
  <c r="H545" i="2" s="1"/>
  <c r="L544" i="2"/>
  <c r="K544" i="2"/>
  <c r="M544" i="2" s="1"/>
  <c r="G544" i="2"/>
  <c r="H544" i="2" s="1"/>
  <c r="J543" i="2"/>
  <c r="L543" i="2" s="1"/>
  <c r="I543" i="2"/>
  <c r="K543" i="2" s="1"/>
  <c r="F543" i="2"/>
  <c r="E543" i="2"/>
  <c r="L542" i="2"/>
  <c r="K542" i="2"/>
  <c r="G542" i="2"/>
  <c r="H542" i="2" s="1"/>
  <c r="L541" i="2"/>
  <c r="K541" i="2"/>
  <c r="G541" i="2"/>
  <c r="H541" i="2" s="1"/>
  <c r="L540" i="2"/>
  <c r="K540" i="2"/>
  <c r="G540" i="2"/>
  <c r="H540" i="2" s="1"/>
  <c r="L539" i="2"/>
  <c r="J539" i="2"/>
  <c r="I539" i="2"/>
  <c r="K539" i="2" s="1"/>
  <c r="F539" i="2"/>
  <c r="E539" i="2"/>
  <c r="L538" i="2"/>
  <c r="K538" i="2"/>
  <c r="G538" i="2"/>
  <c r="H538" i="2" s="1"/>
  <c r="L537" i="2"/>
  <c r="K537" i="2"/>
  <c r="H537" i="2"/>
  <c r="G537" i="2"/>
  <c r="L536" i="2"/>
  <c r="K536" i="2"/>
  <c r="G536" i="2"/>
  <c r="H536" i="2" s="1"/>
  <c r="J535" i="2"/>
  <c r="I535" i="2"/>
  <c r="F535" i="2"/>
  <c r="E535" i="2"/>
  <c r="G535" i="2" s="1"/>
  <c r="H535" i="2" s="1"/>
  <c r="L534" i="2"/>
  <c r="K534" i="2"/>
  <c r="M534" i="2" s="1"/>
  <c r="G534" i="2"/>
  <c r="H534" i="2" s="1"/>
  <c r="L533" i="2"/>
  <c r="K533" i="2"/>
  <c r="M533" i="2" s="1"/>
  <c r="L532" i="2"/>
  <c r="K532" i="2"/>
  <c r="G532" i="2"/>
  <c r="H532" i="2" s="1"/>
  <c r="J531" i="2"/>
  <c r="L531" i="2" s="1"/>
  <c r="I531" i="2"/>
  <c r="K531" i="2" s="1"/>
  <c r="F531" i="2"/>
  <c r="G531" i="2" s="1"/>
  <c r="H531" i="2" s="1"/>
  <c r="E531" i="2"/>
  <c r="L530" i="2"/>
  <c r="K530" i="2"/>
  <c r="H530" i="2"/>
  <c r="G530" i="2"/>
  <c r="L529" i="2"/>
  <c r="K529" i="2"/>
  <c r="G529" i="2"/>
  <c r="H529" i="2" s="1"/>
  <c r="L528" i="2"/>
  <c r="K528" i="2"/>
  <c r="M528" i="2" s="1"/>
  <c r="G528" i="2"/>
  <c r="H528" i="2" s="1"/>
  <c r="J527" i="2"/>
  <c r="L527" i="2" s="1"/>
  <c r="I527" i="2"/>
  <c r="K527" i="2" s="1"/>
  <c r="F527" i="2"/>
  <c r="E527" i="2"/>
  <c r="L526" i="2"/>
  <c r="K526" i="2"/>
  <c r="G526" i="2"/>
  <c r="H526" i="2" s="1"/>
  <c r="L525" i="2"/>
  <c r="K525" i="2"/>
  <c r="G525" i="2"/>
  <c r="H525" i="2" s="1"/>
  <c r="L524" i="2"/>
  <c r="K524" i="2"/>
  <c r="M524" i="2" s="1"/>
  <c r="G524" i="2"/>
  <c r="H524" i="2" s="1"/>
  <c r="L523" i="2"/>
  <c r="J523" i="2"/>
  <c r="I523" i="2"/>
  <c r="K523" i="2" s="1"/>
  <c r="F523" i="2"/>
  <c r="E523" i="2"/>
  <c r="L522" i="2"/>
  <c r="K522" i="2"/>
  <c r="G522" i="2"/>
  <c r="H522" i="2" s="1"/>
  <c r="L521" i="2"/>
  <c r="K521" i="2"/>
  <c r="G521" i="2"/>
  <c r="H521" i="2" s="1"/>
  <c r="L520" i="2"/>
  <c r="K520" i="2"/>
  <c r="G520" i="2"/>
  <c r="H520" i="2" s="1"/>
  <c r="L519" i="2"/>
  <c r="J519" i="2"/>
  <c r="I519" i="2"/>
  <c r="K519" i="2" s="1"/>
  <c r="F519" i="2"/>
  <c r="G519" i="2" s="1"/>
  <c r="H519" i="2" s="1"/>
  <c r="E519" i="2"/>
  <c r="L518" i="2"/>
  <c r="M518" i="2" s="1"/>
  <c r="K518" i="2"/>
  <c r="G518" i="2"/>
  <c r="H518" i="2" s="1"/>
  <c r="L517" i="2"/>
  <c r="K517" i="2"/>
  <c r="M517" i="2" s="1"/>
  <c r="G517" i="2"/>
  <c r="H517" i="2" s="1"/>
  <c r="L516" i="2"/>
  <c r="K516" i="2"/>
  <c r="G516" i="2"/>
  <c r="H516" i="2" s="1"/>
  <c r="J515" i="2"/>
  <c r="I515" i="2"/>
  <c r="K515" i="2" s="1"/>
  <c r="F515" i="2"/>
  <c r="G515" i="2" s="1"/>
  <c r="H515" i="2" s="1"/>
  <c r="E515" i="2"/>
  <c r="L514" i="2"/>
  <c r="K514" i="2"/>
  <c r="M514" i="2" s="1"/>
  <c r="G514" i="2"/>
  <c r="H514" i="2" s="1"/>
  <c r="L513" i="2"/>
  <c r="K513" i="2"/>
  <c r="M512" i="2"/>
  <c r="L512" i="2"/>
  <c r="K512" i="2"/>
  <c r="G512" i="2"/>
  <c r="H512" i="2" s="1"/>
  <c r="J511" i="2"/>
  <c r="L511" i="2" s="1"/>
  <c r="I511" i="2"/>
  <c r="K511" i="2" s="1"/>
  <c r="F511" i="2"/>
  <c r="E511" i="2"/>
  <c r="G511" i="2" s="1"/>
  <c r="H511" i="2" s="1"/>
  <c r="M510" i="2"/>
  <c r="L510" i="2"/>
  <c r="K510" i="2"/>
  <c r="G510" i="2"/>
  <c r="L509" i="2"/>
  <c r="K509" i="2"/>
  <c r="L508" i="2"/>
  <c r="K508" i="2"/>
  <c r="H508" i="2"/>
  <c r="G508" i="2"/>
  <c r="J507" i="2"/>
  <c r="L507" i="2" s="1"/>
  <c r="I507" i="2"/>
  <c r="K507" i="2" s="1"/>
  <c r="G507" i="2"/>
  <c r="H507" i="2" s="1"/>
  <c r="F507" i="2"/>
  <c r="E507" i="2"/>
  <c r="L506" i="2"/>
  <c r="K506" i="2"/>
  <c r="G506" i="2"/>
  <c r="H506" i="2" s="1"/>
  <c r="L505" i="2"/>
  <c r="K505" i="2"/>
  <c r="G505" i="2"/>
  <c r="H505" i="2" s="1"/>
  <c r="L504" i="2"/>
  <c r="K504" i="2"/>
  <c r="M504" i="2" s="1"/>
  <c r="G504" i="2"/>
  <c r="H504" i="2" s="1"/>
  <c r="J503" i="2"/>
  <c r="L503" i="2" s="1"/>
  <c r="I503" i="2"/>
  <c r="K503" i="2" s="1"/>
  <c r="F503" i="2"/>
  <c r="E503" i="2"/>
  <c r="L502" i="2"/>
  <c r="K502" i="2"/>
  <c r="G502" i="2"/>
  <c r="H502" i="2" s="1"/>
  <c r="L501" i="2"/>
  <c r="K501" i="2"/>
  <c r="G501" i="2"/>
  <c r="H501" i="2" s="1"/>
  <c r="L500" i="2"/>
  <c r="K500" i="2"/>
  <c r="M500" i="2" s="1"/>
  <c r="G500" i="2"/>
  <c r="J499" i="2"/>
  <c r="L499" i="2" s="1"/>
  <c r="I499" i="2"/>
  <c r="K499" i="2" s="1"/>
  <c r="F499" i="2"/>
  <c r="G499" i="2" s="1"/>
  <c r="H499" i="2" s="1"/>
  <c r="E499" i="2"/>
  <c r="L498" i="2"/>
  <c r="K498" i="2"/>
  <c r="G498" i="2"/>
  <c r="H498" i="2" s="1"/>
  <c r="L497" i="2"/>
  <c r="K497" i="2"/>
  <c r="G497" i="2"/>
  <c r="H497" i="2" s="1"/>
  <c r="L496" i="2"/>
  <c r="K496" i="2"/>
  <c r="G496" i="2"/>
  <c r="H496" i="2" s="1"/>
  <c r="J495" i="2"/>
  <c r="L495" i="2" s="1"/>
  <c r="I495" i="2"/>
  <c r="K495" i="2" s="1"/>
  <c r="F495" i="2"/>
  <c r="G495" i="2" s="1"/>
  <c r="H495" i="2" s="1"/>
  <c r="E495" i="2"/>
  <c r="L494" i="2"/>
  <c r="K494" i="2"/>
  <c r="M494" i="2" s="1"/>
  <c r="G494" i="2"/>
  <c r="H494" i="2" s="1"/>
  <c r="L493" i="2"/>
  <c r="K493" i="2"/>
  <c r="G493" i="2"/>
  <c r="H493" i="2" s="1"/>
  <c r="L492" i="2"/>
  <c r="K492" i="2"/>
  <c r="G492" i="2"/>
  <c r="H492" i="2" s="1"/>
  <c r="J491" i="2"/>
  <c r="L491" i="2" s="1"/>
  <c r="I491" i="2"/>
  <c r="K491" i="2" s="1"/>
  <c r="F491" i="2"/>
  <c r="E491" i="2"/>
  <c r="L490" i="2"/>
  <c r="K490" i="2"/>
  <c r="G490" i="2"/>
  <c r="H490" i="2" s="1"/>
  <c r="L489" i="2"/>
  <c r="K489" i="2"/>
  <c r="G489" i="2"/>
  <c r="H489" i="2" s="1"/>
  <c r="L488" i="2"/>
  <c r="K488" i="2"/>
  <c r="G488" i="2"/>
  <c r="H488" i="2" s="1"/>
  <c r="J487" i="2"/>
  <c r="L487" i="2" s="1"/>
  <c r="I487" i="2"/>
  <c r="K487" i="2" s="1"/>
  <c r="F487" i="2"/>
  <c r="E487" i="2"/>
  <c r="L486" i="2"/>
  <c r="M486" i="2" s="1"/>
  <c r="K486" i="2"/>
  <c r="G486" i="2"/>
  <c r="H486" i="2" s="1"/>
  <c r="L485" i="2"/>
  <c r="K485" i="2"/>
  <c r="M485" i="2" s="1"/>
  <c r="G485" i="2"/>
  <c r="H485" i="2" s="1"/>
  <c r="L484" i="2"/>
  <c r="K484" i="2"/>
  <c r="H484" i="2"/>
  <c r="G484" i="2"/>
  <c r="J483" i="2"/>
  <c r="L483" i="2" s="1"/>
  <c r="I483" i="2"/>
  <c r="K483" i="2" s="1"/>
  <c r="G483" i="2"/>
  <c r="H483" i="2" s="1"/>
  <c r="F483" i="2"/>
  <c r="E483" i="2"/>
  <c r="L482" i="2"/>
  <c r="K482" i="2"/>
  <c r="G482" i="2"/>
  <c r="H482" i="2" s="1"/>
  <c r="L481" i="2"/>
  <c r="K481" i="2"/>
  <c r="M481" i="2" s="1"/>
  <c r="G481" i="2"/>
  <c r="H481" i="2" s="1"/>
  <c r="L480" i="2"/>
  <c r="K480" i="2"/>
  <c r="H480" i="2"/>
  <c r="G480" i="2"/>
  <c r="J479" i="2"/>
  <c r="L479" i="2" s="1"/>
  <c r="I479" i="2"/>
  <c r="K479" i="2" s="1"/>
  <c r="F479" i="2"/>
  <c r="G479" i="2" s="1"/>
  <c r="H479" i="2" s="1"/>
  <c r="E479" i="2"/>
  <c r="L478" i="2"/>
  <c r="K478" i="2"/>
  <c r="H478" i="2"/>
  <c r="G478" i="2"/>
  <c r="L477" i="2"/>
  <c r="K477" i="2"/>
  <c r="M477" i="2" s="1"/>
  <c r="G477" i="2"/>
  <c r="H477" i="2" s="1"/>
  <c r="L476" i="2"/>
  <c r="K476" i="2"/>
  <c r="G476" i="2"/>
  <c r="H476" i="2" s="1"/>
  <c r="J475" i="2"/>
  <c r="L475" i="2" s="1"/>
  <c r="I475" i="2"/>
  <c r="K475" i="2" s="1"/>
  <c r="F475" i="2"/>
  <c r="E475" i="2"/>
  <c r="L474" i="2"/>
  <c r="M474" i="2" s="1"/>
  <c r="K474" i="2"/>
  <c r="G474" i="2"/>
  <c r="H474" i="2" s="1"/>
  <c r="L473" i="2"/>
  <c r="K473" i="2"/>
  <c r="G473" i="2"/>
  <c r="H473" i="2" s="1"/>
  <c r="L472" i="2"/>
  <c r="K472" i="2"/>
  <c r="M472" i="2" s="1"/>
  <c r="G472" i="2"/>
  <c r="H472" i="2" s="1"/>
  <c r="L471" i="2"/>
  <c r="J471" i="2"/>
  <c r="I471" i="2"/>
  <c r="K471" i="2" s="1"/>
  <c r="F471" i="2"/>
  <c r="E471" i="2"/>
  <c r="L470" i="2"/>
  <c r="K470" i="2"/>
  <c r="M470" i="2" s="1"/>
  <c r="G470" i="2"/>
  <c r="H470" i="2" s="1"/>
  <c r="L469" i="2"/>
  <c r="K469" i="2"/>
  <c r="M469" i="2" s="1"/>
  <c r="G469" i="2"/>
  <c r="H469" i="2" s="1"/>
  <c r="L468" i="2"/>
  <c r="K468" i="2"/>
  <c r="G468" i="2"/>
  <c r="H468" i="2" s="1"/>
  <c r="J467" i="2"/>
  <c r="L467" i="2" s="1"/>
  <c r="I467" i="2"/>
  <c r="K467" i="2" s="1"/>
  <c r="F467" i="2"/>
  <c r="G467" i="2" s="1"/>
  <c r="H467" i="2" s="1"/>
  <c r="E467" i="2"/>
  <c r="L466" i="2"/>
  <c r="K466" i="2"/>
  <c r="M466" i="2" s="1"/>
  <c r="G466" i="2"/>
  <c r="H466" i="2" s="1"/>
  <c r="L465" i="2"/>
  <c r="K465" i="2"/>
  <c r="G465" i="2"/>
  <c r="L464" i="2"/>
  <c r="K464" i="2"/>
  <c r="G464" i="2"/>
  <c r="H464" i="2" s="1"/>
  <c r="J463" i="2"/>
  <c r="L463" i="2" s="1"/>
  <c r="I463" i="2"/>
  <c r="F463" i="2"/>
  <c r="G463" i="2" s="1"/>
  <c r="H463" i="2" s="1"/>
  <c r="E463" i="2"/>
  <c r="M462" i="2"/>
  <c r="L462" i="2"/>
  <c r="K462" i="2"/>
  <c r="G462" i="2"/>
  <c r="H462" i="2" s="1"/>
  <c r="L461" i="2"/>
  <c r="K461" i="2"/>
  <c r="G461" i="2"/>
  <c r="H461" i="2" s="1"/>
  <c r="L460" i="2"/>
  <c r="K460" i="2"/>
  <c r="M460" i="2" s="1"/>
  <c r="G460" i="2"/>
  <c r="H460" i="2" s="1"/>
  <c r="J459" i="2"/>
  <c r="L459" i="2" s="1"/>
  <c r="I459" i="2"/>
  <c r="K459" i="2" s="1"/>
  <c r="F459" i="2"/>
  <c r="E459" i="2"/>
  <c r="L458" i="2"/>
  <c r="K458" i="2"/>
  <c r="G458" i="2"/>
  <c r="H458" i="2" s="1"/>
  <c r="L457" i="2"/>
  <c r="K457" i="2"/>
  <c r="G457" i="2"/>
  <c r="H457" i="2" s="1"/>
  <c r="L456" i="2"/>
  <c r="K456" i="2"/>
  <c r="H456" i="2"/>
  <c r="G456" i="2"/>
  <c r="J455" i="2"/>
  <c r="L455" i="2" s="1"/>
  <c r="I455" i="2"/>
  <c r="K455" i="2" s="1"/>
  <c r="F455" i="2"/>
  <c r="E455" i="2"/>
  <c r="L454" i="2"/>
  <c r="K454" i="2"/>
  <c r="H454" i="2"/>
  <c r="G454" i="2"/>
  <c r="L453" i="2"/>
  <c r="K453" i="2"/>
  <c r="G453" i="2"/>
  <c r="H453" i="2" s="1"/>
  <c r="L452" i="2"/>
  <c r="K452" i="2"/>
  <c r="M452" i="2" s="1"/>
  <c r="H452" i="2"/>
  <c r="G452" i="2"/>
  <c r="J451" i="2"/>
  <c r="L451" i="2" s="1"/>
  <c r="I451" i="2"/>
  <c r="K451" i="2" s="1"/>
  <c r="F451" i="2"/>
  <c r="E451" i="2"/>
  <c r="L450" i="2"/>
  <c r="K450" i="2"/>
  <c r="G450" i="2"/>
  <c r="H450" i="2" s="1"/>
  <c r="L449" i="2"/>
  <c r="K449" i="2"/>
  <c r="G449" i="2"/>
  <c r="H449" i="2" s="1"/>
  <c r="L448" i="2"/>
  <c r="K448" i="2"/>
  <c r="M448" i="2" s="1"/>
  <c r="G448" i="2"/>
  <c r="H448" i="2" s="1"/>
  <c r="J447" i="2"/>
  <c r="L447" i="2" s="1"/>
  <c r="I447" i="2"/>
  <c r="K447" i="2" s="1"/>
  <c r="F447" i="2"/>
  <c r="E447" i="2"/>
  <c r="G447" i="2" s="1"/>
  <c r="H447" i="2" s="1"/>
  <c r="L446" i="2"/>
  <c r="K446" i="2"/>
  <c r="G446" i="2"/>
  <c r="H446" i="2" s="1"/>
  <c r="M445" i="2"/>
  <c r="L445" i="2"/>
  <c r="K445" i="2"/>
  <c r="G445" i="2"/>
  <c r="H445" i="2" s="1"/>
  <c r="L444" i="2"/>
  <c r="K444" i="2"/>
  <c r="G444" i="2"/>
  <c r="H444" i="2" s="1"/>
  <c r="J443" i="2"/>
  <c r="L443" i="2" s="1"/>
  <c r="I443" i="2"/>
  <c r="K443" i="2" s="1"/>
  <c r="F443" i="2"/>
  <c r="E443" i="2"/>
  <c r="L442" i="2"/>
  <c r="K442" i="2"/>
  <c r="G442" i="2"/>
  <c r="H442" i="2" s="1"/>
  <c r="M441" i="2"/>
  <c r="L441" i="2"/>
  <c r="K441" i="2"/>
  <c r="G441" i="2"/>
  <c r="L440" i="2"/>
  <c r="K440" i="2"/>
  <c r="G440" i="2"/>
  <c r="H440" i="2" s="1"/>
  <c r="J439" i="2"/>
  <c r="L439" i="2" s="1"/>
  <c r="I439" i="2"/>
  <c r="K439" i="2" s="1"/>
  <c r="F439" i="2"/>
  <c r="E439" i="2"/>
  <c r="L438" i="2"/>
  <c r="K438" i="2"/>
  <c r="L437" i="2"/>
  <c r="K437" i="2"/>
  <c r="M437" i="2" s="1"/>
  <c r="G437" i="2"/>
  <c r="H437" i="2" s="1"/>
  <c r="M436" i="2"/>
  <c r="L436" i="2"/>
  <c r="K436" i="2"/>
  <c r="G436" i="2"/>
  <c r="H436" i="2" s="1"/>
  <c r="J435" i="2"/>
  <c r="L435" i="2" s="1"/>
  <c r="I435" i="2"/>
  <c r="K435" i="2" s="1"/>
  <c r="F435" i="2"/>
  <c r="E435" i="2"/>
  <c r="L434" i="2"/>
  <c r="K434" i="2"/>
  <c r="M434" i="2" s="1"/>
  <c r="G434" i="2"/>
  <c r="H434" i="2" s="1"/>
  <c r="L433" i="2"/>
  <c r="K433" i="2"/>
  <c r="H433" i="2"/>
  <c r="G433" i="2"/>
  <c r="L432" i="2"/>
  <c r="K432" i="2"/>
  <c r="G432" i="2"/>
  <c r="H432" i="2" s="1"/>
  <c r="J431" i="2"/>
  <c r="L431" i="2" s="1"/>
  <c r="I431" i="2"/>
  <c r="K431" i="2" s="1"/>
  <c r="F431" i="2"/>
  <c r="E431" i="2"/>
  <c r="L430" i="2"/>
  <c r="K430" i="2"/>
  <c r="G430" i="2"/>
  <c r="H430" i="2" s="1"/>
  <c r="L429" i="2"/>
  <c r="K429" i="2"/>
  <c r="G429" i="2"/>
  <c r="L428" i="2"/>
  <c r="K428" i="2"/>
  <c r="H428" i="2"/>
  <c r="G428" i="2"/>
  <c r="J427" i="2"/>
  <c r="L427" i="2" s="1"/>
  <c r="I427" i="2"/>
  <c r="K427" i="2" s="1"/>
  <c r="F427" i="2"/>
  <c r="G427" i="2" s="1"/>
  <c r="H427" i="2" s="1"/>
  <c r="E427" i="2"/>
  <c r="L426" i="2"/>
  <c r="K426" i="2"/>
  <c r="H426" i="2"/>
  <c r="G426" i="2"/>
  <c r="L425" i="2"/>
  <c r="K425" i="2"/>
  <c r="M425" i="2" s="1"/>
  <c r="H425" i="2"/>
  <c r="G425" i="2"/>
  <c r="L424" i="2"/>
  <c r="K424" i="2"/>
  <c r="M424" i="2" s="1"/>
  <c r="H424" i="2"/>
  <c r="G424" i="2"/>
  <c r="J423" i="2"/>
  <c r="I423" i="2"/>
  <c r="K423" i="2" s="1"/>
  <c r="F423" i="2"/>
  <c r="E423" i="2"/>
  <c r="L422" i="2"/>
  <c r="K422" i="2"/>
  <c r="M422" i="2" s="1"/>
  <c r="G422" i="2"/>
  <c r="H422" i="2" s="1"/>
  <c r="L421" i="2"/>
  <c r="K421" i="2"/>
  <c r="G421" i="2"/>
  <c r="H421" i="2" s="1"/>
  <c r="L420" i="2"/>
  <c r="K420" i="2"/>
  <c r="M420" i="2" s="1"/>
  <c r="G420" i="2"/>
  <c r="H420" i="2" s="1"/>
  <c r="L419" i="2"/>
  <c r="J419" i="2"/>
  <c r="I419" i="2"/>
  <c r="K419" i="2" s="1"/>
  <c r="F419" i="2"/>
  <c r="E419" i="2"/>
  <c r="L418" i="2"/>
  <c r="K418" i="2"/>
  <c r="M418" i="2" s="1"/>
  <c r="G418" i="2"/>
  <c r="H418" i="2" s="1"/>
  <c r="L417" i="2"/>
  <c r="K417" i="2"/>
  <c r="G417" i="2"/>
  <c r="H417" i="2" s="1"/>
  <c r="L416" i="2"/>
  <c r="K416" i="2"/>
  <c r="G416" i="2"/>
  <c r="H416" i="2" s="1"/>
  <c r="J415" i="2"/>
  <c r="L415" i="2" s="1"/>
  <c r="I415" i="2"/>
  <c r="K415" i="2" s="1"/>
  <c r="F415" i="2"/>
  <c r="G415" i="2" s="1"/>
  <c r="H415" i="2" s="1"/>
  <c r="E415" i="2"/>
  <c r="L414" i="2"/>
  <c r="K414" i="2"/>
  <c r="G414" i="2"/>
  <c r="H414" i="2" s="1"/>
  <c r="L413" i="2"/>
  <c r="M413" i="2" s="1"/>
  <c r="K413" i="2"/>
  <c r="G413" i="2"/>
  <c r="H413" i="2" s="1"/>
  <c r="L412" i="2"/>
  <c r="K412" i="2"/>
  <c r="G412" i="2"/>
  <c r="H412" i="2" s="1"/>
  <c r="J411" i="2"/>
  <c r="L411" i="2" s="1"/>
  <c r="I411" i="2"/>
  <c r="K411" i="2" s="1"/>
  <c r="F411" i="2"/>
  <c r="E411" i="2"/>
  <c r="L410" i="2"/>
  <c r="K410" i="2"/>
  <c r="M410" i="2" s="1"/>
  <c r="G410" i="2"/>
  <c r="H410" i="2" s="1"/>
  <c r="L409" i="2"/>
  <c r="K409" i="2"/>
  <c r="G409" i="2"/>
  <c r="H409" i="2" s="1"/>
  <c r="M408" i="2"/>
  <c r="L408" i="2"/>
  <c r="K408" i="2"/>
  <c r="G408" i="2"/>
  <c r="H408" i="2" s="1"/>
  <c r="J407" i="2"/>
  <c r="L407" i="2" s="1"/>
  <c r="I407" i="2"/>
  <c r="K407" i="2" s="1"/>
  <c r="G407" i="2"/>
  <c r="H407" i="2" s="1"/>
  <c r="F407" i="2"/>
  <c r="E407" i="2"/>
  <c r="L406" i="2"/>
  <c r="K406" i="2"/>
  <c r="M406" i="2" s="1"/>
  <c r="G406" i="2"/>
  <c r="H406" i="2" s="1"/>
  <c r="L405" i="2"/>
  <c r="K405" i="2"/>
  <c r="M405" i="2" s="1"/>
  <c r="G405" i="2"/>
  <c r="L404" i="2"/>
  <c r="K404" i="2"/>
  <c r="G404" i="2"/>
  <c r="H404" i="2" s="1"/>
  <c r="J403" i="2"/>
  <c r="L403" i="2" s="1"/>
  <c r="I403" i="2"/>
  <c r="K403" i="2" s="1"/>
  <c r="F403" i="2"/>
  <c r="E403" i="2"/>
  <c r="L402" i="2"/>
  <c r="K402" i="2"/>
  <c r="G402" i="2"/>
  <c r="H402" i="2" s="1"/>
  <c r="L401" i="2"/>
  <c r="K401" i="2"/>
  <c r="G401" i="2"/>
  <c r="L400" i="2"/>
  <c r="K400" i="2"/>
  <c r="M400" i="2" s="1"/>
  <c r="J399" i="2"/>
  <c r="L399" i="2" s="1"/>
  <c r="I399" i="2"/>
  <c r="K399" i="2" s="1"/>
  <c r="F399" i="2"/>
  <c r="E399" i="2"/>
  <c r="L398" i="2"/>
  <c r="K398" i="2"/>
  <c r="H398" i="2"/>
  <c r="G398" i="2"/>
  <c r="L397" i="2"/>
  <c r="K397" i="2"/>
  <c r="G397" i="2"/>
  <c r="H397" i="2" s="1"/>
  <c r="L396" i="2"/>
  <c r="K396" i="2"/>
  <c r="M396" i="2" s="1"/>
  <c r="H396" i="2"/>
  <c r="G396" i="2"/>
  <c r="J395" i="2"/>
  <c r="L395" i="2" s="1"/>
  <c r="I395" i="2"/>
  <c r="F395" i="2"/>
  <c r="E395" i="2"/>
  <c r="L394" i="2"/>
  <c r="K394" i="2"/>
  <c r="M394" i="2" s="1"/>
  <c r="G394" i="2"/>
  <c r="H394" i="2" s="1"/>
  <c r="L393" i="2"/>
  <c r="K393" i="2"/>
  <c r="H393" i="2"/>
  <c r="G393" i="2"/>
  <c r="L392" i="2"/>
  <c r="K392" i="2"/>
  <c r="M392" i="2" s="1"/>
  <c r="J391" i="2"/>
  <c r="L391" i="2" s="1"/>
  <c r="I391" i="2"/>
  <c r="K391" i="2" s="1"/>
  <c r="F391" i="2"/>
  <c r="E391" i="2"/>
  <c r="L390" i="2"/>
  <c r="K390" i="2"/>
  <c r="G390" i="2"/>
  <c r="H390" i="2" s="1"/>
  <c r="L389" i="2"/>
  <c r="K389" i="2"/>
  <c r="M389" i="2" s="1"/>
  <c r="G389" i="2"/>
  <c r="H389" i="2" s="1"/>
  <c r="L388" i="2"/>
  <c r="K388" i="2"/>
  <c r="G388" i="2"/>
  <c r="H388" i="2" s="1"/>
  <c r="J387" i="2"/>
  <c r="L387" i="2" s="1"/>
  <c r="I387" i="2"/>
  <c r="K387" i="2" s="1"/>
  <c r="F387" i="2"/>
  <c r="E387" i="2"/>
  <c r="L386" i="2"/>
  <c r="K386" i="2"/>
  <c r="G386" i="2"/>
  <c r="H386" i="2" s="1"/>
  <c r="L385" i="2"/>
  <c r="K385" i="2"/>
  <c r="G385" i="2"/>
  <c r="H385" i="2" s="1"/>
  <c r="L384" i="2"/>
  <c r="K384" i="2"/>
  <c r="G384" i="2"/>
  <c r="H384" i="2" s="1"/>
  <c r="J383" i="2"/>
  <c r="L383" i="2" s="1"/>
  <c r="I383" i="2"/>
  <c r="K383" i="2" s="1"/>
  <c r="F383" i="2"/>
  <c r="E383" i="2"/>
  <c r="L382" i="2"/>
  <c r="K382" i="2"/>
  <c r="G382" i="2"/>
  <c r="H382" i="2" s="1"/>
  <c r="L381" i="2"/>
  <c r="K381" i="2"/>
  <c r="M381" i="2" s="1"/>
  <c r="G381" i="2"/>
  <c r="H381" i="2" s="1"/>
  <c r="L380" i="2"/>
  <c r="K380" i="2"/>
  <c r="M380" i="2" s="1"/>
  <c r="G380" i="2"/>
  <c r="H380" i="2" s="1"/>
  <c r="J379" i="2"/>
  <c r="L379" i="2" s="1"/>
  <c r="I379" i="2"/>
  <c r="K379" i="2" s="1"/>
  <c r="F379" i="2"/>
  <c r="E379" i="2"/>
  <c r="L378" i="2"/>
  <c r="K378" i="2"/>
  <c r="M378" i="2" s="1"/>
  <c r="G378" i="2"/>
  <c r="H378" i="2" s="1"/>
  <c r="L377" i="2"/>
  <c r="K377" i="2"/>
  <c r="G377" i="2"/>
  <c r="H377" i="2" s="1"/>
  <c r="L376" i="2"/>
  <c r="K376" i="2"/>
  <c r="G376" i="2"/>
  <c r="H376" i="2" s="1"/>
  <c r="J375" i="2"/>
  <c r="L375" i="2" s="1"/>
  <c r="I375" i="2"/>
  <c r="F375" i="2"/>
  <c r="E375" i="2"/>
  <c r="L374" i="2"/>
  <c r="K374" i="2"/>
  <c r="H374" i="2"/>
  <c r="G374" i="2"/>
  <c r="L373" i="2"/>
  <c r="K373" i="2"/>
  <c r="M373" i="2" s="1"/>
  <c r="G373" i="2"/>
  <c r="H373" i="2" s="1"/>
  <c r="L372" i="2"/>
  <c r="M372" i="2" s="1"/>
  <c r="K372" i="2"/>
  <c r="G372" i="2"/>
  <c r="H372" i="2" s="1"/>
  <c r="L371" i="2"/>
  <c r="J371" i="2"/>
  <c r="I371" i="2"/>
  <c r="K371" i="2" s="1"/>
  <c r="F371" i="2"/>
  <c r="E371" i="2"/>
  <c r="G371" i="2" s="1"/>
  <c r="H371" i="2" s="1"/>
  <c r="L370" i="2"/>
  <c r="M370" i="2" s="1"/>
  <c r="K370" i="2"/>
  <c r="G370" i="2"/>
  <c r="H370" i="2" s="1"/>
  <c r="L369" i="2"/>
  <c r="K369" i="2"/>
  <c r="G369" i="2"/>
  <c r="H369" i="2" s="1"/>
  <c r="L368" i="2"/>
  <c r="K368" i="2"/>
  <c r="M368" i="2" s="1"/>
  <c r="G368" i="2"/>
  <c r="H368" i="2" s="1"/>
  <c r="J367" i="2"/>
  <c r="L367" i="2" s="1"/>
  <c r="I367" i="2"/>
  <c r="K367" i="2" s="1"/>
  <c r="F367" i="2"/>
  <c r="E367" i="2"/>
  <c r="L366" i="2"/>
  <c r="K366" i="2"/>
  <c r="H366" i="2"/>
  <c r="G366" i="2"/>
  <c r="L365" i="2"/>
  <c r="K365" i="2"/>
  <c r="G365" i="2"/>
  <c r="H365" i="2" s="1"/>
  <c r="L364" i="2"/>
  <c r="K364" i="2"/>
  <c r="M364" i="2" s="1"/>
  <c r="G364" i="2"/>
  <c r="H364" i="2" s="1"/>
  <c r="L363" i="2"/>
  <c r="J363" i="2"/>
  <c r="I363" i="2"/>
  <c r="K363" i="2" s="1"/>
  <c r="F363" i="2"/>
  <c r="E363" i="2"/>
  <c r="L362" i="2"/>
  <c r="K362" i="2"/>
  <c r="G362" i="2"/>
  <c r="H362" i="2" s="1"/>
  <c r="L361" i="2"/>
  <c r="K361" i="2"/>
  <c r="H361" i="2"/>
  <c r="G361" i="2"/>
  <c r="L360" i="2"/>
  <c r="K360" i="2"/>
  <c r="G360" i="2"/>
  <c r="H360" i="2" s="1"/>
  <c r="J359" i="2"/>
  <c r="L359" i="2" s="1"/>
  <c r="I359" i="2"/>
  <c r="K359" i="2" s="1"/>
  <c r="F359" i="2"/>
  <c r="G359" i="2" s="1"/>
  <c r="H359" i="2" s="1"/>
  <c r="E359" i="2"/>
  <c r="L358" i="2"/>
  <c r="K358" i="2"/>
  <c r="M358" i="2" s="1"/>
  <c r="G358" i="2"/>
  <c r="H358" i="2" s="1"/>
  <c r="M357" i="2"/>
  <c r="L357" i="2"/>
  <c r="K357" i="2"/>
  <c r="H357" i="2"/>
  <c r="G357" i="2"/>
  <c r="L356" i="2"/>
  <c r="K356" i="2"/>
  <c r="G356" i="2"/>
  <c r="H356" i="2" s="1"/>
  <c r="K355" i="2"/>
  <c r="J355" i="2"/>
  <c r="L355" i="2" s="1"/>
  <c r="I355" i="2"/>
  <c r="F355" i="2"/>
  <c r="G355" i="2" s="1"/>
  <c r="H355" i="2" s="1"/>
  <c r="E355" i="2"/>
  <c r="L354" i="2"/>
  <c r="K354" i="2"/>
  <c r="M354" i="2" s="1"/>
  <c r="G354" i="2"/>
  <c r="H354" i="2" s="1"/>
  <c r="L353" i="2"/>
  <c r="K353" i="2"/>
  <c r="G353" i="2"/>
  <c r="H353" i="2" s="1"/>
  <c r="L352" i="2"/>
  <c r="K352" i="2"/>
  <c r="G352" i="2"/>
  <c r="H352" i="2" s="1"/>
  <c r="J351" i="2"/>
  <c r="L351" i="2" s="1"/>
  <c r="I351" i="2"/>
  <c r="K351" i="2" s="1"/>
  <c r="F351" i="2"/>
  <c r="G351" i="2" s="1"/>
  <c r="H351" i="2" s="1"/>
  <c r="E351" i="2"/>
  <c r="L350" i="2"/>
  <c r="K350" i="2"/>
  <c r="M350" i="2" s="1"/>
  <c r="G350" i="2"/>
  <c r="H350" i="2" s="1"/>
  <c r="L349" i="2"/>
  <c r="K349" i="2"/>
  <c r="M349" i="2" s="1"/>
  <c r="G349" i="2"/>
  <c r="H349" i="2" s="1"/>
  <c r="L348" i="2"/>
  <c r="K348" i="2"/>
  <c r="G348" i="2"/>
  <c r="H348" i="2" s="1"/>
  <c r="L347" i="2"/>
  <c r="J347" i="2"/>
  <c r="I347" i="2"/>
  <c r="K347" i="2" s="1"/>
  <c r="F347" i="2"/>
  <c r="E347" i="2"/>
  <c r="G347" i="2" s="1"/>
  <c r="H347" i="2" s="1"/>
  <c r="M346" i="2"/>
  <c r="L346" i="2"/>
  <c r="K346" i="2"/>
  <c r="G346" i="2"/>
  <c r="H346" i="2" s="1"/>
  <c r="L345" i="2"/>
  <c r="K345" i="2"/>
  <c r="M345" i="2" s="1"/>
  <c r="L344" i="2"/>
  <c r="K344" i="2"/>
  <c r="M344" i="2" s="1"/>
  <c r="N344" i="2" s="1"/>
  <c r="H344" i="2"/>
  <c r="G344" i="2"/>
  <c r="J343" i="2"/>
  <c r="L343" i="2" s="1"/>
  <c r="I343" i="2"/>
  <c r="K343" i="2" s="1"/>
  <c r="F343" i="2"/>
  <c r="E343" i="2"/>
  <c r="L342" i="2"/>
  <c r="K342" i="2"/>
  <c r="M342" i="2" s="1"/>
  <c r="H342" i="2"/>
  <c r="G342" i="2"/>
  <c r="L341" i="2"/>
  <c r="K341" i="2"/>
  <c r="G341" i="2"/>
  <c r="H341" i="2" s="1"/>
  <c r="L340" i="2"/>
  <c r="K340" i="2"/>
  <c r="M340" i="2" s="1"/>
  <c r="H340" i="2"/>
  <c r="G340" i="2"/>
  <c r="J339" i="2"/>
  <c r="L339" i="2" s="1"/>
  <c r="I339" i="2"/>
  <c r="K339" i="2" s="1"/>
  <c r="F339" i="2"/>
  <c r="E339" i="2"/>
  <c r="L338" i="2"/>
  <c r="M338" i="2" s="1"/>
  <c r="K338" i="2"/>
  <c r="G338" i="2"/>
  <c r="H338" i="2" s="1"/>
  <c r="L337" i="2"/>
  <c r="K337" i="2"/>
  <c r="G337" i="2"/>
  <c r="H337" i="2" s="1"/>
  <c r="L336" i="2"/>
  <c r="K336" i="2"/>
  <c r="G336" i="2"/>
  <c r="H336" i="2" s="1"/>
  <c r="L335" i="2"/>
  <c r="K335" i="2"/>
  <c r="G335" i="2"/>
  <c r="H335" i="2" s="1"/>
  <c r="L334" i="2"/>
  <c r="K334" i="2"/>
  <c r="G334" i="2"/>
  <c r="H334" i="2" s="1"/>
  <c r="L333" i="2"/>
  <c r="M333" i="2" s="1"/>
  <c r="K333" i="2"/>
  <c r="G333" i="2"/>
  <c r="H333" i="2" s="1"/>
  <c r="L332" i="2"/>
  <c r="K332" i="2"/>
  <c r="G332" i="2"/>
  <c r="H332" i="2" s="1"/>
  <c r="J331" i="2"/>
  <c r="L331" i="2" s="1"/>
  <c r="I331" i="2"/>
  <c r="K331" i="2" s="1"/>
  <c r="F331" i="2"/>
  <c r="E331" i="2"/>
  <c r="L330" i="2"/>
  <c r="K330" i="2"/>
  <c r="G330" i="2"/>
  <c r="H330" i="2" s="1"/>
  <c r="L329" i="2"/>
  <c r="K329" i="2"/>
  <c r="H329" i="2"/>
  <c r="G329" i="2"/>
  <c r="L328" i="2"/>
  <c r="K328" i="2"/>
  <c r="G328" i="2"/>
  <c r="H328" i="2" s="1"/>
  <c r="J327" i="2"/>
  <c r="L327" i="2" s="1"/>
  <c r="I327" i="2"/>
  <c r="K327" i="2" s="1"/>
  <c r="F327" i="2"/>
  <c r="E327" i="2"/>
  <c r="M326" i="2"/>
  <c r="L326" i="2"/>
  <c r="K326" i="2"/>
  <c r="G326" i="2"/>
  <c r="H326" i="2" s="1"/>
  <c r="L325" i="2"/>
  <c r="K325" i="2"/>
  <c r="M325" i="2" s="1"/>
  <c r="G325" i="2"/>
  <c r="H325" i="2" s="1"/>
  <c r="L324" i="2"/>
  <c r="K324" i="2"/>
  <c r="G324" i="2"/>
  <c r="H324" i="2" s="1"/>
  <c r="J323" i="2"/>
  <c r="L323" i="2" s="1"/>
  <c r="I323" i="2"/>
  <c r="K323" i="2" s="1"/>
  <c r="F323" i="2"/>
  <c r="G323" i="2" s="1"/>
  <c r="H323" i="2" s="1"/>
  <c r="E323" i="2"/>
  <c r="L322" i="2"/>
  <c r="K322" i="2"/>
  <c r="G322" i="2"/>
  <c r="H322" i="2" s="1"/>
  <c r="L321" i="2"/>
  <c r="K321" i="2"/>
  <c r="G321" i="2"/>
  <c r="H321" i="2" s="1"/>
  <c r="L320" i="2"/>
  <c r="K320" i="2"/>
  <c r="G320" i="2"/>
  <c r="H320" i="2" s="1"/>
  <c r="K319" i="2"/>
  <c r="J319" i="2"/>
  <c r="L319" i="2" s="1"/>
  <c r="I319" i="2"/>
  <c r="F319" i="2"/>
  <c r="G319" i="2" s="1"/>
  <c r="H319" i="2" s="1"/>
  <c r="E319" i="2"/>
  <c r="L318" i="2"/>
  <c r="K318" i="2"/>
  <c r="M318" i="2" s="1"/>
  <c r="G318" i="2"/>
  <c r="H318" i="2" s="1"/>
  <c r="L317" i="2"/>
  <c r="K317" i="2"/>
  <c r="M317" i="2" s="1"/>
  <c r="G317" i="2"/>
  <c r="H317" i="2" s="1"/>
  <c r="M316" i="2"/>
  <c r="L316" i="2"/>
  <c r="K316" i="2"/>
  <c r="H316" i="2"/>
  <c r="G316" i="2"/>
  <c r="J315" i="2"/>
  <c r="L315" i="2" s="1"/>
  <c r="I315" i="2"/>
  <c r="K315" i="2" s="1"/>
  <c r="F315" i="2"/>
  <c r="E315" i="2"/>
  <c r="L314" i="2"/>
  <c r="K314" i="2"/>
  <c r="M314" i="2" s="1"/>
  <c r="H314" i="2"/>
  <c r="G314" i="2"/>
  <c r="L313" i="2"/>
  <c r="K313" i="2"/>
  <c r="M313" i="2" s="1"/>
  <c r="G313" i="2"/>
  <c r="H313" i="2" s="1"/>
  <c r="M312" i="2"/>
  <c r="L312" i="2"/>
  <c r="K312" i="2"/>
  <c r="H312" i="2"/>
  <c r="G312" i="2"/>
  <c r="J311" i="2"/>
  <c r="L311" i="2" s="1"/>
  <c r="I311" i="2"/>
  <c r="K311" i="2" s="1"/>
  <c r="F311" i="2"/>
  <c r="G311" i="2" s="1"/>
  <c r="H311" i="2" s="1"/>
  <c r="E311" i="2"/>
  <c r="L310" i="2"/>
  <c r="K310" i="2"/>
  <c r="M310" i="2" s="1"/>
  <c r="G310" i="2"/>
  <c r="H310" i="2" s="1"/>
  <c r="L309" i="2"/>
  <c r="K309" i="2"/>
  <c r="M309" i="2" s="1"/>
  <c r="G309" i="2"/>
  <c r="H309" i="2" s="1"/>
  <c r="M308" i="2"/>
  <c r="L308" i="2"/>
  <c r="K308" i="2"/>
  <c r="G308" i="2"/>
  <c r="H308" i="2" s="1"/>
  <c r="J307" i="2"/>
  <c r="L307" i="2" s="1"/>
  <c r="I307" i="2"/>
  <c r="K307" i="2" s="1"/>
  <c r="F307" i="2"/>
  <c r="E307" i="2"/>
  <c r="L306" i="2"/>
  <c r="M306" i="2" s="1"/>
  <c r="K306" i="2"/>
  <c r="G306" i="2"/>
  <c r="H306" i="2" s="1"/>
  <c r="L305" i="2"/>
  <c r="K305" i="2"/>
  <c r="M305" i="2" s="1"/>
  <c r="G305" i="2"/>
  <c r="H305" i="2" s="1"/>
  <c r="L304" i="2"/>
  <c r="K304" i="2"/>
  <c r="G304" i="2"/>
  <c r="H304" i="2" s="1"/>
  <c r="J303" i="2"/>
  <c r="L303" i="2" s="1"/>
  <c r="I303" i="2"/>
  <c r="K303" i="2" s="1"/>
  <c r="F303" i="2"/>
  <c r="E303" i="2"/>
  <c r="L302" i="2"/>
  <c r="K302" i="2"/>
  <c r="M302" i="2" s="1"/>
  <c r="H302" i="2"/>
  <c r="G302" i="2"/>
  <c r="L301" i="2"/>
  <c r="K301" i="2"/>
  <c r="M301" i="2" s="1"/>
  <c r="G301" i="2"/>
  <c r="H301" i="2" s="1"/>
  <c r="L300" i="2"/>
  <c r="K300" i="2"/>
  <c r="H300" i="2"/>
  <c r="G300" i="2"/>
  <c r="J299" i="2"/>
  <c r="L299" i="2" s="1"/>
  <c r="I299" i="2"/>
  <c r="K299" i="2" s="1"/>
  <c r="F299" i="2"/>
  <c r="E299" i="2"/>
  <c r="L298" i="2"/>
  <c r="K298" i="2"/>
  <c r="H298" i="2"/>
  <c r="G298" i="2"/>
  <c r="L297" i="2"/>
  <c r="K297" i="2"/>
  <c r="M297" i="2" s="1"/>
  <c r="G297" i="2"/>
  <c r="H297" i="2" s="1"/>
  <c r="L296" i="2"/>
  <c r="K296" i="2"/>
  <c r="G296" i="2"/>
  <c r="H296" i="2" s="1"/>
  <c r="J295" i="2"/>
  <c r="L295" i="2" s="1"/>
  <c r="I295" i="2"/>
  <c r="F295" i="2"/>
  <c r="E295" i="2"/>
  <c r="G295" i="2" s="1"/>
  <c r="H295" i="2" s="1"/>
  <c r="M294" i="2"/>
  <c r="L294" i="2"/>
  <c r="K294" i="2"/>
  <c r="G294" i="2"/>
  <c r="H294" i="2" s="1"/>
  <c r="L293" i="2"/>
  <c r="K293" i="2"/>
  <c r="G293" i="2"/>
  <c r="H293" i="2" s="1"/>
  <c r="L292" i="2"/>
  <c r="K292" i="2"/>
  <c r="G292" i="2"/>
  <c r="H292" i="2" s="1"/>
  <c r="J291" i="2"/>
  <c r="L291" i="2" s="1"/>
  <c r="I291" i="2"/>
  <c r="K291" i="2" s="1"/>
  <c r="F291" i="2"/>
  <c r="E291" i="2"/>
  <c r="G291" i="2" s="1"/>
  <c r="H291" i="2" s="1"/>
  <c r="L290" i="2"/>
  <c r="K290" i="2"/>
  <c r="G290" i="2"/>
  <c r="H290" i="2" s="1"/>
  <c r="M289" i="2"/>
  <c r="L289" i="2"/>
  <c r="K289" i="2"/>
  <c r="G289" i="2"/>
  <c r="H289" i="2" s="1"/>
  <c r="L288" i="2"/>
  <c r="K288" i="2"/>
  <c r="M288" i="2" s="1"/>
  <c r="G288" i="2"/>
  <c r="H288" i="2" s="1"/>
  <c r="J287" i="2"/>
  <c r="L287" i="2" s="1"/>
  <c r="I287" i="2"/>
  <c r="K287" i="2" s="1"/>
  <c r="F287" i="2"/>
  <c r="E287" i="2"/>
  <c r="L286" i="2"/>
  <c r="K286" i="2"/>
  <c r="M286" i="2" s="1"/>
  <c r="G286" i="2"/>
  <c r="H286" i="2" s="1"/>
  <c r="L285" i="2"/>
  <c r="K285" i="2"/>
  <c r="G285" i="2"/>
  <c r="H285" i="2" s="1"/>
  <c r="L284" i="2"/>
  <c r="K284" i="2"/>
  <c r="M284" i="2" s="1"/>
  <c r="G284" i="2"/>
  <c r="H284" i="2" s="1"/>
  <c r="L283" i="2"/>
  <c r="J283" i="2"/>
  <c r="I283" i="2"/>
  <c r="F283" i="2"/>
  <c r="G283" i="2" s="1"/>
  <c r="H283" i="2" s="1"/>
  <c r="E283" i="2"/>
  <c r="L282" i="2"/>
  <c r="K282" i="2"/>
  <c r="M282" i="2" s="1"/>
  <c r="H282" i="2"/>
  <c r="G282" i="2"/>
  <c r="L281" i="2"/>
  <c r="K281" i="2"/>
  <c r="M281" i="2" s="1"/>
  <c r="H281" i="2"/>
  <c r="G281" i="2"/>
  <c r="L280" i="2"/>
  <c r="K280" i="2"/>
  <c r="M280" i="2" s="1"/>
  <c r="G280" i="2"/>
  <c r="H280" i="2" s="1"/>
  <c r="J279" i="2"/>
  <c r="I279" i="2"/>
  <c r="K279" i="2" s="1"/>
  <c r="F279" i="2"/>
  <c r="E279" i="2"/>
  <c r="L278" i="2"/>
  <c r="K278" i="2"/>
  <c r="M278" i="2" s="1"/>
  <c r="G278" i="2"/>
  <c r="H278" i="2" s="1"/>
  <c r="L277" i="2"/>
  <c r="K277" i="2"/>
  <c r="M277" i="2" s="1"/>
  <c r="G277" i="2"/>
  <c r="H277" i="2" s="1"/>
  <c r="L276" i="2"/>
  <c r="K276" i="2"/>
  <c r="M276" i="2" s="1"/>
  <c r="G276" i="2"/>
  <c r="H276" i="2" s="1"/>
  <c r="K275" i="2"/>
  <c r="J275" i="2"/>
  <c r="L275" i="2" s="1"/>
  <c r="I275" i="2"/>
  <c r="F275" i="2"/>
  <c r="G275" i="2" s="1"/>
  <c r="H275" i="2" s="1"/>
  <c r="E275" i="2"/>
  <c r="L274" i="2"/>
  <c r="K274" i="2"/>
  <c r="M274" i="2" s="1"/>
  <c r="G274" i="2"/>
  <c r="H274" i="2" s="1"/>
  <c r="L273" i="2"/>
  <c r="K273" i="2"/>
  <c r="G273" i="2"/>
  <c r="H273" i="2" s="1"/>
  <c r="L272" i="2"/>
  <c r="K272" i="2"/>
  <c r="G272" i="2"/>
  <c r="H272" i="2" s="1"/>
  <c r="J271" i="2"/>
  <c r="L271" i="2" s="1"/>
  <c r="I271" i="2"/>
  <c r="K271" i="2" s="1"/>
  <c r="F271" i="2"/>
  <c r="E271" i="2"/>
  <c r="L270" i="2"/>
  <c r="K270" i="2"/>
  <c r="G270" i="2"/>
  <c r="H270" i="2" s="1"/>
  <c r="L269" i="2"/>
  <c r="K269" i="2"/>
  <c r="M269" i="2" s="1"/>
  <c r="H269" i="2"/>
  <c r="G269" i="2"/>
  <c r="L268" i="2"/>
  <c r="K268" i="2"/>
  <c r="M268" i="2" s="1"/>
  <c r="G268" i="2"/>
  <c r="H268" i="2" s="1"/>
  <c r="J267" i="2"/>
  <c r="L267" i="2" s="1"/>
  <c r="I267" i="2"/>
  <c r="K267" i="2" s="1"/>
  <c r="F267" i="2"/>
  <c r="E267" i="2"/>
  <c r="L266" i="2"/>
  <c r="M266" i="2" s="1"/>
  <c r="K266" i="2"/>
  <c r="G266" i="2"/>
  <c r="H266" i="2" s="1"/>
  <c r="L265" i="2"/>
  <c r="K265" i="2"/>
  <c r="G265" i="2"/>
  <c r="H265" i="2" s="1"/>
  <c r="L264" i="2"/>
  <c r="K264" i="2"/>
  <c r="H264" i="2"/>
  <c r="G264" i="2"/>
  <c r="J263" i="2"/>
  <c r="L263" i="2" s="1"/>
  <c r="I263" i="2"/>
  <c r="K263" i="2" s="1"/>
  <c r="F263" i="2"/>
  <c r="G263" i="2" s="1"/>
  <c r="H263" i="2" s="1"/>
  <c r="E263" i="2"/>
  <c r="L262" i="2"/>
  <c r="K262" i="2"/>
  <c r="H262" i="2"/>
  <c r="G262" i="2"/>
  <c r="L261" i="2"/>
  <c r="K261" i="2"/>
  <c r="M261" i="2" s="1"/>
  <c r="G261" i="2"/>
  <c r="H261" i="2" s="1"/>
  <c r="L260" i="2"/>
  <c r="K260" i="2"/>
  <c r="H260" i="2"/>
  <c r="G260" i="2"/>
  <c r="J259" i="2"/>
  <c r="I259" i="2"/>
  <c r="K259" i="2" s="1"/>
  <c r="F259" i="2"/>
  <c r="E259" i="2"/>
  <c r="L258" i="2"/>
  <c r="K258" i="2"/>
  <c r="H258" i="2"/>
  <c r="G258" i="2"/>
  <c r="L257" i="2"/>
  <c r="K257" i="2"/>
  <c r="M257" i="2" s="1"/>
  <c r="G257" i="2"/>
  <c r="H257" i="2" s="1"/>
  <c r="L256" i="2"/>
  <c r="K256" i="2"/>
  <c r="G256" i="2"/>
  <c r="H256" i="2" s="1"/>
  <c r="J255" i="2"/>
  <c r="L255" i="2" s="1"/>
  <c r="I255" i="2"/>
  <c r="K255" i="2" s="1"/>
  <c r="F255" i="2"/>
  <c r="E255" i="2"/>
  <c r="L254" i="2"/>
  <c r="M254" i="2" s="1"/>
  <c r="K254" i="2"/>
  <c r="G254" i="2"/>
  <c r="H254" i="2" s="1"/>
  <c r="L253" i="2"/>
  <c r="K253" i="2"/>
  <c r="G253" i="2"/>
  <c r="H253" i="2" s="1"/>
  <c r="L252" i="2"/>
  <c r="K252" i="2"/>
  <c r="M252" i="2" s="1"/>
  <c r="G252" i="2"/>
  <c r="H252" i="2" s="1"/>
  <c r="K251" i="2"/>
  <c r="J251" i="2"/>
  <c r="L251" i="2" s="1"/>
  <c r="I251" i="2"/>
  <c r="F251" i="2"/>
  <c r="E251" i="2"/>
  <c r="M250" i="2"/>
  <c r="L250" i="2"/>
  <c r="K250" i="2"/>
  <c r="G250" i="2"/>
  <c r="H250" i="2" s="1"/>
  <c r="L249" i="2"/>
  <c r="K249" i="2"/>
  <c r="G249" i="2"/>
  <c r="H249" i="2" s="1"/>
  <c r="L248" i="2"/>
  <c r="K248" i="2"/>
  <c r="M248" i="2" s="1"/>
  <c r="G248" i="2"/>
  <c r="H248" i="2" s="1"/>
  <c r="J247" i="2"/>
  <c r="L247" i="2" s="1"/>
  <c r="I247" i="2"/>
  <c r="K247" i="2" s="1"/>
  <c r="F247" i="2"/>
  <c r="G247" i="2" s="1"/>
  <c r="H247" i="2" s="1"/>
  <c r="E247" i="2"/>
  <c r="L246" i="2"/>
  <c r="K246" i="2"/>
  <c r="G246" i="2"/>
  <c r="H246" i="2" s="1"/>
  <c r="L245" i="2"/>
  <c r="K245" i="2"/>
  <c r="G245" i="2"/>
  <c r="H245" i="2" s="1"/>
  <c r="L244" i="2"/>
  <c r="K244" i="2"/>
  <c r="M244" i="2" s="1"/>
  <c r="G244" i="2"/>
  <c r="H244" i="2" s="1"/>
  <c r="J241" i="2"/>
  <c r="L241" i="2" s="1"/>
  <c r="I241" i="2"/>
  <c r="K241" i="2" s="1"/>
  <c r="F241" i="2"/>
  <c r="E241" i="2"/>
  <c r="L240" i="2"/>
  <c r="K240" i="2"/>
  <c r="M240" i="2" s="1"/>
  <c r="G240" i="2"/>
  <c r="H240" i="2" s="1"/>
  <c r="L239" i="2"/>
  <c r="K239" i="2"/>
  <c r="G239" i="2"/>
  <c r="H239" i="2" s="1"/>
  <c r="L238" i="2"/>
  <c r="K238" i="2"/>
  <c r="G238" i="2"/>
  <c r="H238" i="2" s="1"/>
  <c r="L237" i="2"/>
  <c r="K237" i="2"/>
  <c r="J237" i="2"/>
  <c r="I237" i="2"/>
  <c r="F237" i="2"/>
  <c r="E237" i="2"/>
  <c r="L236" i="2"/>
  <c r="K236" i="2"/>
  <c r="M236" i="2" s="1"/>
  <c r="G236" i="2"/>
  <c r="H236" i="2" s="1"/>
  <c r="L235" i="2"/>
  <c r="K235" i="2"/>
  <c r="G235" i="2"/>
  <c r="H235" i="2" s="1"/>
  <c r="L234" i="2"/>
  <c r="K234" i="2"/>
  <c r="G234" i="2"/>
  <c r="H234" i="2" s="1"/>
  <c r="J233" i="2"/>
  <c r="L233" i="2" s="1"/>
  <c r="I233" i="2"/>
  <c r="K233" i="2" s="1"/>
  <c r="F233" i="2"/>
  <c r="G233" i="2" s="1"/>
  <c r="H233" i="2" s="1"/>
  <c r="E233" i="2"/>
  <c r="L232" i="2"/>
  <c r="K232" i="2"/>
  <c r="G232" i="2"/>
  <c r="H232" i="2" s="1"/>
  <c r="L231" i="2"/>
  <c r="K231" i="2"/>
  <c r="M231" i="2" s="1"/>
  <c r="G231" i="2"/>
  <c r="H231" i="2" s="1"/>
  <c r="L230" i="2"/>
  <c r="K230" i="2"/>
  <c r="H230" i="2"/>
  <c r="G230" i="2"/>
  <c r="J229" i="2"/>
  <c r="L229" i="2" s="1"/>
  <c r="I229" i="2"/>
  <c r="K229" i="2" s="1"/>
  <c r="F229" i="2"/>
  <c r="E229" i="2"/>
  <c r="L228" i="2"/>
  <c r="K228" i="2"/>
  <c r="H228" i="2"/>
  <c r="G228" i="2"/>
  <c r="L227" i="2"/>
  <c r="K227" i="2"/>
  <c r="M227" i="2" s="1"/>
  <c r="G227" i="2"/>
  <c r="H227" i="2" s="1"/>
  <c r="M226" i="2"/>
  <c r="L226" i="2"/>
  <c r="K226" i="2"/>
  <c r="H226" i="2"/>
  <c r="G226" i="2"/>
  <c r="J225" i="2"/>
  <c r="L225" i="2" s="1"/>
  <c r="I225" i="2"/>
  <c r="K225" i="2" s="1"/>
  <c r="F225" i="2"/>
  <c r="E225" i="2"/>
  <c r="M224" i="2"/>
  <c r="L224" i="2"/>
  <c r="K224" i="2"/>
  <c r="G224" i="2"/>
  <c r="H224" i="2" s="1"/>
  <c r="L223" i="2"/>
  <c r="K223" i="2"/>
  <c r="G223" i="2"/>
  <c r="H223" i="2" s="1"/>
  <c r="M222" i="2"/>
  <c r="L222" i="2"/>
  <c r="K222" i="2"/>
  <c r="G222" i="2"/>
  <c r="H222" i="2" s="1"/>
  <c r="J221" i="2"/>
  <c r="L221" i="2" s="1"/>
  <c r="I221" i="2"/>
  <c r="K221" i="2" s="1"/>
  <c r="F221" i="2"/>
  <c r="E221" i="2"/>
  <c r="L220" i="2"/>
  <c r="K220" i="2"/>
  <c r="G220" i="2"/>
  <c r="H220" i="2" s="1"/>
  <c r="L219" i="2"/>
  <c r="K219" i="2"/>
  <c r="M219" i="2" s="1"/>
  <c r="G219" i="2"/>
  <c r="H219" i="2" s="1"/>
  <c r="L218" i="2"/>
  <c r="K218" i="2"/>
  <c r="H218" i="2"/>
  <c r="G218" i="2"/>
  <c r="J217" i="2"/>
  <c r="L217" i="2" s="1"/>
  <c r="I217" i="2"/>
  <c r="K217" i="2" s="1"/>
  <c r="F217" i="2"/>
  <c r="E217" i="2"/>
  <c r="L216" i="2"/>
  <c r="K216" i="2"/>
  <c r="H216" i="2"/>
  <c r="G216" i="2"/>
  <c r="L215" i="2"/>
  <c r="K215" i="2"/>
  <c r="G215" i="2"/>
  <c r="H215" i="2" s="1"/>
  <c r="L214" i="2"/>
  <c r="K214" i="2"/>
  <c r="G214" i="2"/>
  <c r="H214" i="2" s="1"/>
  <c r="J213" i="2"/>
  <c r="L213" i="2" s="1"/>
  <c r="I213" i="2"/>
  <c r="K213" i="2" s="1"/>
  <c r="F213" i="2"/>
  <c r="E213" i="2"/>
  <c r="M212" i="2"/>
  <c r="L212" i="2"/>
  <c r="K212" i="2"/>
  <c r="G212" i="2"/>
  <c r="H212" i="2" s="1"/>
  <c r="L211" i="2"/>
  <c r="K211" i="2"/>
  <c r="G211" i="2"/>
  <c r="H211" i="2" s="1"/>
  <c r="L210" i="2"/>
  <c r="K210" i="2"/>
  <c r="G210" i="2"/>
  <c r="H210" i="2" s="1"/>
  <c r="L209" i="2"/>
  <c r="J209" i="2"/>
  <c r="I209" i="2"/>
  <c r="K209" i="2" s="1"/>
  <c r="F209" i="2"/>
  <c r="E209" i="2"/>
  <c r="M208" i="2"/>
  <c r="L208" i="2"/>
  <c r="K208" i="2"/>
  <c r="G208" i="2"/>
  <c r="H208" i="2" s="1"/>
  <c r="L207" i="2"/>
  <c r="K207" i="2"/>
  <c r="G207" i="2"/>
  <c r="H207" i="2" s="1"/>
  <c r="L206" i="2"/>
  <c r="K206" i="2"/>
  <c r="G206" i="2"/>
  <c r="H206" i="2" s="1"/>
  <c r="J205" i="2"/>
  <c r="L205" i="2" s="1"/>
  <c r="I205" i="2"/>
  <c r="K205" i="2" s="1"/>
  <c r="F205" i="2"/>
  <c r="E205" i="2"/>
  <c r="G205" i="2" s="1"/>
  <c r="H205" i="2" s="1"/>
  <c r="L204" i="2"/>
  <c r="K204" i="2"/>
  <c r="G204" i="2"/>
  <c r="H204" i="2" s="1"/>
  <c r="L203" i="2"/>
  <c r="K203" i="2"/>
  <c r="M203" i="2" s="1"/>
  <c r="G203" i="2"/>
  <c r="H203" i="2" s="1"/>
  <c r="L202" i="2"/>
  <c r="K202" i="2"/>
  <c r="M202" i="2" s="1"/>
  <c r="G202" i="2"/>
  <c r="H202" i="2" s="1"/>
  <c r="J201" i="2"/>
  <c r="I201" i="2"/>
  <c r="K201" i="2" s="1"/>
  <c r="F201" i="2"/>
  <c r="E201" i="2"/>
  <c r="L200" i="2"/>
  <c r="K200" i="2"/>
  <c r="M200" i="2" s="1"/>
  <c r="G200" i="2"/>
  <c r="H200" i="2" s="1"/>
  <c r="L199" i="2"/>
  <c r="K199" i="2"/>
  <c r="G199" i="2"/>
  <c r="H199" i="2" s="1"/>
  <c r="L198" i="2"/>
  <c r="K198" i="2"/>
  <c r="M198" i="2" s="1"/>
  <c r="G198" i="2"/>
  <c r="H198" i="2" s="1"/>
  <c r="J197" i="2"/>
  <c r="L197" i="2" s="1"/>
  <c r="I197" i="2"/>
  <c r="F197" i="2"/>
  <c r="E197" i="2"/>
  <c r="L196" i="2"/>
  <c r="K196" i="2"/>
  <c r="M196" i="2" s="1"/>
  <c r="G196" i="2"/>
  <c r="H196" i="2" s="1"/>
  <c r="L195" i="2"/>
  <c r="K195" i="2"/>
  <c r="G195" i="2"/>
  <c r="H195" i="2" s="1"/>
  <c r="L194" i="2"/>
  <c r="K194" i="2"/>
  <c r="G194" i="2"/>
  <c r="H194" i="2" s="1"/>
  <c r="K193" i="2"/>
  <c r="J193" i="2"/>
  <c r="L193" i="2" s="1"/>
  <c r="I193" i="2"/>
  <c r="F193" i="2"/>
  <c r="G193" i="2" s="1"/>
  <c r="H193" i="2" s="1"/>
  <c r="E193" i="2"/>
  <c r="L192" i="2"/>
  <c r="K192" i="2"/>
  <c r="G192" i="2"/>
  <c r="H192" i="2" s="1"/>
  <c r="L191" i="2"/>
  <c r="K191" i="2"/>
  <c r="G191" i="2"/>
  <c r="H191" i="2" s="1"/>
  <c r="L190" i="2"/>
  <c r="K190" i="2"/>
  <c r="G190" i="2"/>
  <c r="H190" i="2" s="1"/>
  <c r="J189" i="2"/>
  <c r="L189" i="2" s="1"/>
  <c r="I189" i="2"/>
  <c r="K189" i="2" s="1"/>
  <c r="F189" i="2"/>
  <c r="E189" i="2"/>
  <c r="L188" i="2"/>
  <c r="K188" i="2"/>
  <c r="M188" i="2" s="1"/>
  <c r="G188" i="2"/>
  <c r="H188" i="2" s="1"/>
  <c r="L187" i="2"/>
  <c r="K187" i="2"/>
  <c r="G187" i="2"/>
  <c r="H187" i="2" s="1"/>
  <c r="L186" i="2"/>
  <c r="K186" i="2"/>
  <c r="G186" i="2"/>
  <c r="H186" i="2" s="1"/>
  <c r="J185" i="2"/>
  <c r="L185" i="2" s="1"/>
  <c r="I185" i="2"/>
  <c r="K185" i="2" s="1"/>
  <c r="F185" i="2"/>
  <c r="E185" i="2"/>
  <c r="M184" i="2"/>
  <c r="L184" i="2"/>
  <c r="K184" i="2"/>
  <c r="H184" i="2"/>
  <c r="G184" i="2"/>
  <c r="L183" i="2"/>
  <c r="K183" i="2"/>
  <c r="G183" i="2"/>
  <c r="H183" i="2" s="1"/>
  <c r="L182" i="2"/>
  <c r="M182" i="2" s="1"/>
  <c r="K182" i="2"/>
  <c r="G182" i="2"/>
  <c r="H182" i="2" s="1"/>
  <c r="L181" i="2"/>
  <c r="J181" i="2"/>
  <c r="I181" i="2"/>
  <c r="K181" i="2" s="1"/>
  <c r="F181" i="2"/>
  <c r="G181" i="2" s="1"/>
  <c r="H181" i="2" s="1"/>
  <c r="E181" i="2"/>
  <c r="M180" i="2"/>
  <c r="L180" i="2"/>
  <c r="K180" i="2"/>
  <c r="G180" i="2"/>
  <c r="H180" i="2" s="1"/>
  <c r="L179" i="2"/>
  <c r="K179" i="2"/>
  <c r="M179" i="2" s="1"/>
  <c r="G179" i="2"/>
  <c r="H179" i="2" s="1"/>
  <c r="L178" i="2"/>
  <c r="K178" i="2"/>
  <c r="G178" i="2"/>
  <c r="H178" i="2" s="1"/>
  <c r="J177" i="2"/>
  <c r="I177" i="2"/>
  <c r="K177" i="2" s="1"/>
  <c r="F177" i="2"/>
  <c r="E177" i="2"/>
  <c r="L176" i="2"/>
  <c r="K176" i="2"/>
  <c r="G176" i="2"/>
  <c r="H176" i="2" s="1"/>
  <c r="L175" i="2"/>
  <c r="K175" i="2"/>
  <c r="G175" i="2"/>
  <c r="H175" i="2" s="1"/>
  <c r="L174" i="2"/>
  <c r="K174" i="2"/>
  <c r="H174" i="2"/>
  <c r="G174" i="2"/>
  <c r="J173" i="2"/>
  <c r="L173" i="2" s="1"/>
  <c r="I173" i="2"/>
  <c r="K173" i="2" s="1"/>
  <c r="F173" i="2"/>
  <c r="G173" i="2" s="1"/>
  <c r="H173" i="2" s="1"/>
  <c r="E173" i="2"/>
  <c r="L172" i="2"/>
  <c r="K172" i="2"/>
  <c r="H172" i="2"/>
  <c r="G172" i="2"/>
  <c r="L171" i="2"/>
  <c r="K171" i="2"/>
  <c r="M171" i="2" s="1"/>
  <c r="H171" i="2"/>
  <c r="G171" i="2"/>
  <c r="L170" i="2"/>
  <c r="K170" i="2"/>
  <c r="G170" i="2"/>
  <c r="H170" i="2" s="1"/>
  <c r="L169" i="2"/>
  <c r="J169" i="2"/>
  <c r="I169" i="2"/>
  <c r="K169" i="2" s="1"/>
  <c r="F169" i="2"/>
  <c r="E169" i="2"/>
  <c r="G169" i="2" s="1"/>
  <c r="H169" i="2" s="1"/>
  <c r="L168" i="2"/>
  <c r="K168" i="2"/>
  <c r="G168" i="2"/>
  <c r="H168" i="2" s="1"/>
  <c r="L167" i="2"/>
  <c r="K167" i="2"/>
  <c r="M167" i="2" s="1"/>
  <c r="G167" i="2"/>
  <c r="H167" i="2" s="1"/>
  <c r="L166" i="2"/>
  <c r="K166" i="2"/>
  <c r="G166" i="2"/>
  <c r="H166" i="2" s="1"/>
  <c r="K165" i="2"/>
  <c r="J165" i="2"/>
  <c r="L165" i="2" s="1"/>
  <c r="I165" i="2"/>
  <c r="F165" i="2"/>
  <c r="E165" i="2"/>
  <c r="L164" i="2"/>
  <c r="K164" i="2"/>
  <c r="M164" i="2" s="1"/>
  <c r="H164" i="2"/>
  <c r="G164" i="2"/>
  <c r="L163" i="2"/>
  <c r="K163" i="2"/>
  <c r="M163" i="2" s="1"/>
  <c r="G163" i="2"/>
  <c r="H163" i="2" s="1"/>
  <c r="L162" i="2"/>
  <c r="K162" i="2"/>
  <c r="M162" i="2" s="1"/>
  <c r="G162" i="2"/>
  <c r="H162" i="2" s="1"/>
  <c r="J161" i="2"/>
  <c r="L161" i="2" s="1"/>
  <c r="I161" i="2"/>
  <c r="K161" i="2" s="1"/>
  <c r="F161" i="2"/>
  <c r="E161" i="2"/>
  <c r="L160" i="2"/>
  <c r="K160" i="2"/>
  <c r="M160" i="2" s="1"/>
  <c r="G160" i="2"/>
  <c r="H160" i="2" s="1"/>
  <c r="L159" i="2"/>
  <c r="K159" i="2"/>
  <c r="G159" i="2"/>
  <c r="H159" i="2" s="1"/>
  <c r="L158" i="2"/>
  <c r="K158" i="2"/>
  <c r="G158" i="2"/>
  <c r="H158" i="2" s="1"/>
  <c r="J157" i="2"/>
  <c r="L157" i="2" s="1"/>
  <c r="I157" i="2"/>
  <c r="H157" i="2"/>
  <c r="F157" i="2"/>
  <c r="E157" i="2"/>
  <c r="G157" i="2" s="1"/>
  <c r="L156" i="2"/>
  <c r="K156" i="2"/>
  <c r="M156" i="2" s="1"/>
  <c r="G156" i="2"/>
  <c r="H156" i="2" s="1"/>
  <c r="L155" i="2"/>
  <c r="K155" i="2"/>
  <c r="G155" i="2"/>
  <c r="H155" i="2" s="1"/>
  <c r="L154" i="2"/>
  <c r="M154" i="2" s="1"/>
  <c r="K154" i="2"/>
  <c r="G154" i="2"/>
  <c r="H154" i="2" s="1"/>
  <c r="L153" i="2"/>
  <c r="K153" i="2"/>
  <c r="J153" i="2"/>
  <c r="I153" i="2"/>
  <c r="F153" i="2"/>
  <c r="E153" i="2"/>
  <c r="L152" i="2"/>
  <c r="K152" i="2"/>
  <c r="G152" i="2"/>
  <c r="H152" i="2" s="1"/>
  <c r="M151" i="2"/>
  <c r="L151" i="2"/>
  <c r="K151" i="2"/>
  <c r="G151" i="2"/>
  <c r="H151" i="2" s="1"/>
  <c r="L150" i="2"/>
  <c r="K150" i="2"/>
  <c r="G150" i="2"/>
  <c r="H150" i="2" s="1"/>
  <c r="J149" i="2"/>
  <c r="L149" i="2" s="1"/>
  <c r="I149" i="2"/>
  <c r="K149" i="2" s="1"/>
  <c r="F149" i="2"/>
  <c r="G149" i="2" s="1"/>
  <c r="H149" i="2" s="1"/>
  <c r="E149" i="2"/>
  <c r="L148" i="2"/>
  <c r="K148" i="2"/>
  <c r="G148" i="2"/>
  <c r="H148" i="2" s="1"/>
  <c r="L147" i="2"/>
  <c r="K147" i="2"/>
  <c r="M147" i="2" s="1"/>
  <c r="G147" i="2"/>
  <c r="H147" i="2" s="1"/>
  <c r="L146" i="2"/>
  <c r="K146" i="2"/>
  <c r="G146" i="2"/>
  <c r="H146" i="2" s="1"/>
  <c r="J145" i="2"/>
  <c r="L145" i="2" s="1"/>
  <c r="I145" i="2"/>
  <c r="K145" i="2" s="1"/>
  <c r="F145" i="2"/>
  <c r="E145" i="2"/>
  <c r="L144" i="2"/>
  <c r="K144" i="2"/>
  <c r="G144" i="2"/>
  <c r="H144" i="2" s="1"/>
  <c r="L143" i="2"/>
  <c r="K143" i="2"/>
  <c r="G143" i="2"/>
  <c r="H143" i="2" s="1"/>
  <c r="L142" i="2"/>
  <c r="K142" i="2"/>
  <c r="G142" i="2"/>
  <c r="H142" i="2" s="1"/>
  <c r="L141" i="2"/>
  <c r="J141" i="2"/>
  <c r="I141" i="2"/>
  <c r="K141" i="2" s="1"/>
  <c r="F141" i="2"/>
  <c r="G141" i="2" s="1"/>
  <c r="H141" i="2" s="1"/>
  <c r="E141" i="2"/>
  <c r="L140" i="2"/>
  <c r="M140" i="2" s="1"/>
  <c r="K140" i="2"/>
  <c r="G140" i="2"/>
  <c r="H140" i="2" s="1"/>
  <c r="L139" i="2"/>
  <c r="K139" i="2"/>
  <c r="M139" i="2" s="1"/>
  <c r="G139" i="2"/>
  <c r="H139" i="2" s="1"/>
  <c r="L138" i="2"/>
  <c r="K138" i="2"/>
  <c r="M138" i="2" s="1"/>
  <c r="G138" i="2"/>
  <c r="H138" i="2" s="1"/>
  <c r="J137" i="2"/>
  <c r="L137" i="2" s="1"/>
  <c r="I137" i="2"/>
  <c r="K137" i="2" s="1"/>
  <c r="F137" i="2"/>
  <c r="G137" i="2" s="1"/>
  <c r="H137" i="2" s="1"/>
  <c r="E137" i="2"/>
  <c r="L136" i="2"/>
  <c r="K136" i="2"/>
  <c r="G136" i="2"/>
  <c r="H136" i="2" s="1"/>
  <c r="M135" i="2"/>
  <c r="L135" i="2"/>
  <c r="K135" i="2"/>
  <c r="G135" i="2"/>
  <c r="H135" i="2" s="1"/>
  <c r="L134" i="2"/>
  <c r="K134" i="2"/>
  <c r="G134" i="2"/>
  <c r="H134" i="2" s="1"/>
  <c r="L133" i="2"/>
  <c r="J133" i="2"/>
  <c r="I133" i="2"/>
  <c r="K133" i="2" s="1"/>
  <c r="F133" i="2"/>
  <c r="E133" i="2"/>
  <c r="L132" i="2"/>
  <c r="K132" i="2"/>
  <c r="M132" i="2" s="1"/>
  <c r="G132" i="2"/>
  <c r="H132" i="2" s="1"/>
  <c r="L131" i="2"/>
  <c r="K131" i="2"/>
  <c r="G131" i="2"/>
  <c r="H131" i="2" s="1"/>
  <c r="L130" i="2"/>
  <c r="K130" i="2"/>
  <c r="G130" i="2"/>
  <c r="H130" i="2" s="1"/>
  <c r="L129" i="2"/>
  <c r="K129" i="2"/>
  <c r="J129" i="2"/>
  <c r="I129" i="2"/>
  <c r="F129" i="2"/>
  <c r="G129" i="2" s="1"/>
  <c r="H129" i="2" s="1"/>
  <c r="E129" i="2"/>
  <c r="L128" i="2"/>
  <c r="K128" i="2"/>
  <c r="M128" i="2" s="1"/>
  <c r="G128" i="2"/>
  <c r="H128" i="2" s="1"/>
  <c r="L127" i="2"/>
  <c r="K127" i="2"/>
  <c r="M127" i="2" s="1"/>
  <c r="G127" i="2"/>
  <c r="H127" i="2" s="1"/>
  <c r="L126" i="2"/>
  <c r="K126" i="2"/>
  <c r="M126" i="2" s="1"/>
  <c r="G126" i="2"/>
  <c r="H126" i="2" s="1"/>
  <c r="J125" i="2"/>
  <c r="I125" i="2"/>
  <c r="K125" i="2" s="1"/>
  <c r="F125" i="2"/>
  <c r="E125" i="2"/>
  <c r="L124" i="2"/>
  <c r="K124" i="2"/>
  <c r="G124" i="2"/>
  <c r="H124" i="2" s="1"/>
  <c r="L123" i="2"/>
  <c r="K123" i="2"/>
  <c r="G123" i="2"/>
  <c r="H123" i="2" s="1"/>
  <c r="L122" i="2"/>
  <c r="K122" i="2"/>
  <c r="M122" i="2" s="1"/>
  <c r="G122" i="2"/>
  <c r="H122" i="2" s="1"/>
  <c r="J121" i="2"/>
  <c r="L121" i="2" s="1"/>
  <c r="I121" i="2"/>
  <c r="K121" i="2" s="1"/>
  <c r="F121" i="2"/>
  <c r="G121" i="2" s="1"/>
  <c r="H121" i="2" s="1"/>
  <c r="E121" i="2"/>
  <c r="L120" i="2"/>
  <c r="K120" i="2"/>
  <c r="G120" i="2"/>
  <c r="H120" i="2" s="1"/>
  <c r="L119" i="2"/>
  <c r="K119" i="2"/>
  <c r="G119" i="2"/>
  <c r="H119" i="2" s="1"/>
  <c r="M118" i="2"/>
  <c r="L118" i="2"/>
  <c r="K118" i="2"/>
  <c r="G118" i="2"/>
  <c r="H118" i="2" s="1"/>
  <c r="L117" i="2"/>
  <c r="J117" i="2"/>
  <c r="I117" i="2"/>
  <c r="K117" i="2" s="1"/>
  <c r="H117" i="2"/>
  <c r="G117" i="2"/>
  <c r="F117" i="2"/>
  <c r="E117" i="2"/>
  <c r="L116" i="2"/>
  <c r="K116" i="2"/>
  <c r="G116" i="2"/>
  <c r="H116" i="2" s="1"/>
  <c r="L115" i="2"/>
  <c r="K115" i="2"/>
  <c r="H115" i="2"/>
  <c r="G115" i="2"/>
  <c r="L114" i="2"/>
  <c r="K114" i="2"/>
  <c r="G114" i="2"/>
  <c r="H114" i="2" s="1"/>
  <c r="J113" i="2"/>
  <c r="L113" i="2" s="1"/>
  <c r="I113" i="2"/>
  <c r="K113" i="2" s="1"/>
  <c r="G113" i="2"/>
  <c r="H113" i="2" s="1"/>
  <c r="F113" i="2"/>
  <c r="E113" i="2"/>
  <c r="L112" i="2"/>
  <c r="K112" i="2"/>
  <c r="M112" i="2" s="1"/>
  <c r="G112" i="2"/>
  <c r="H112" i="2" s="1"/>
  <c r="L111" i="2"/>
  <c r="K111" i="2"/>
  <c r="M111" i="2" s="1"/>
  <c r="G111" i="2"/>
  <c r="H111" i="2" s="1"/>
  <c r="L110" i="2"/>
  <c r="K110" i="2"/>
  <c r="G110" i="2"/>
  <c r="H110" i="2" s="1"/>
  <c r="J109" i="2"/>
  <c r="L109" i="2" s="1"/>
  <c r="I109" i="2"/>
  <c r="K109" i="2" s="1"/>
  <c r="F109" i="2"/>
  <c r="G109" i="2" s="1"/>
  <c r="H109" i="2" s="1"/>
  <c r="E109" i="2"/>
  <c r="L108" i="2"/>
  <c r="K108" i="2"/>
  <c r="G108" i="2"/>
  <c r="H108" i="2" s="1"/>
  <c r="L107" i="2"/>
  <c r="K107" i="2"/>
  <c r="G107" i="2"/>
  <c r="H107" i="2" s="1"/>
  <c r="L106" i="2"/>
  <c r="M106" i="2" s="1"/>
  <c r="K106" i="2"/>
  <c r="G106" i="2"/>
  <c r="H106" i="2" s="1"/>
  <c r="J105" i="2"/>
  <c r="L105" i="2" s="1"/>
  <c r="I105" i="2"/>
  <c r="K105" i="2" s="1"/>
  <c r="F105" i="2"/>
  <c r="E105" i="2"/>
  <c r="L104" i="2"/>
  <c r="K104" i="2"/>
  <c r="H104" i="2"/>
  <c r="G104" i="2"/>
  <c r="L103" i="2"/>
  <c r="K103" i="2"/>
  <c r="G103" i="2"/>
  <c r="H103" i="2" s="1"/>
  <c r="L102" i="2"/>
  <c r="K102" i="2"/>
  <c r="G102" i="2"/>
  <c r="H102" i="2" s="1"/>
  <c r="K101" i="2"/>
  <c r="J101" i="2"/>
  <c r="L101" i="2" s="1"/>
  <c r="I101" i="2"/>
  <c r="F101" i="2"/>
  <c r="G101" i="2" s="1"/>
  <c r="H101" i="2" s="1"/>
  <c r="E101" i="2"/>
  <c r="M100" i="2"/>
  <c r="L100" i="2"/>
  <c r="K100" i="2"/>
  <c r="G100" i="2"/>
  <c r="H100" i="2" s="1"/>
  <c r="L99" i="2"/>
  <c r="K99" i="2"/>
  <c r="M99" i="2" s="1"/>
  <c r="G99" i="2"/>
  <c r="H99" i="2" s="1"/>
  <c r="M98" i="2"/>
  <c r="L98" i="2"/>
  <c r="K98" i="2"/>
  <c r="G98" i="2"/>
  <c r="H98" i="2" s="1"/>
  <c r="J97" i="2"/>
  <c r="L97" i="2" s="1"/>
  <c r="I97" i="2"/>
  <c r="K97" i="2" s="1"/>
  <c r="F97" i="2"/>
  <c r="E97" i="2"/>
  <c r="L96" i="2"/>
  <c r="K96" i="2"/>
  <c r="G96" i="2"/>
  <c r="H96" i="2" s="1"/>
  <c r="L95" i="2"/>
  <c r="K95" i="2"/>
  <c r="M95" i="2" s="1"/>
  <c r="G95" i="2"/>
  <c r="H95" i="2" s="1"/>
  <c r="M94" i="2"/>
  <c r="L94" i="2"/>
  <c r="K94" i="2"/>
  <c r="G94" i="2"/>
  <c r="H94" i="2" s="1"/>
  <c r="J93" i="2"/>
  <c r="L93" i="2" s="1"/>
  <c r="I93" i="2"/>
  <c r="K93" i="2" s="1"/>
  <c r="F93" i="2"/>
  <c r="G93" i="2" s="1"/>
  <c r="H93" i="2" s="1"/>
  <c r="E93" i="2"/>
  <c r="L92" i="2"/>
  <c r="K92" i="2"/>
  <c r="G92" i="2"/>
  <c r="L91" i="2"/>
  <c r="K91" i="2"/>
  <c r="M91" i="2" s="1"/>
  <c r="G91" i="2"/>
  <c r="H91" i="2" s="1"/>
  <c r="L90" i="2"/>
  <c r="K90" i="2"/>
  <c r="H90" i="2"/>
  <c r="J89" i="2"/>
  <c r="L89" i="2" s="1"/>
  <c r="I89" i="2"/>
  <c r="K89" i="2" s="1"/>
  <c r="F89" i="2"/>
  <c r="E89" i="2"/>
  <c r="L88" i="2"/>
  <c r="K88" i="2"/>
  <c r="H88" i="2"/>
  <c r="G88" i="2"/>
  <c r="L87" i="2"/>
  <c r="K87" i="2"/>
  <c r="L86" i="2"/>
  <c r="K86" i="2"/>
  <c r="G86" i="2"/>
  <c r="H86" i="2" s="1"/>
  <c r="K85" i="2"/>
  <c r="J85" i="2"/>
  <c r="L85" i="2" s="1"/>
  <c r="I85" i="2"/>
  <c r="F85" i="2"/>
  <c r="E85" i="2"/>
  <c r="L84" i="2"/>
  <c r="K84" i="2"/>
  <c r="M84" i="2" s="1"/>
  <c r="H84" i="2"/>
  <c r="G84" i="2"/>
  <c r="M83" i="2"/>
  <c r="L83" i="2"/>
  <c r="K83" i="2"/>
  <c r="G83" i="2"/>
  <c r="H83" i="2" s="1"/>
  <c r="L82" i="2"/>
  <c r="K82" i="2"/>
  <c r="M82" i="2" s="1"/>
  <c r="N82" i="2" s="1"/>
  <c r="H82" i="2"/>
  <c r="G82" i="2"/>
  <c r="J81" i="2"/>
  <c r="L81" i="2" s="1"/>
  <c r="I81" i="2"/>
  <c r="K81" i="2" s="1"/>
  <c r="F81" i="2"/>
  <c r="E81" i="2"/>
  <c r="L80" i="2"/>
  <c r="K80" i="2"/>
  <c r="M80" i="2" s="1"/>
  <c r="H80" i="2"/>
  <c r="L79" i="2"/>
  <c r="K79" i="2"/>
  <c r="H79" i="2"/>
  <c r="L78" i="2"/>
  <c r="K78" i="2"/>
  <c r="G78" i="2"/>
  <c r="H78" i="2" s="1"/>
  <c r="J77" i="2"/>
  <c r="L77" i="2" s="1"/>
  <c r="I77" i="2"/>
  <c r="T74" i="2" s="1"/>
  <c r="F77" i="2"/>
  <c r="G77" i="2" s="1"/>
  <c r="H77" i="2" s="1"/>
  <c r="E77" i="2"/>
  <c r="L76" i="2"/>
  <c r="K76" i="2"/>
  <c r="M76" i="2" s="1"/>
  <c r="G76" i="2"/>
  <c r="L75" i="2"/>
  <c r="K75" i="2"/>
  <c r="M75" i="2" s="1"/>
  <c r="G75" i="2"/>
  <c r="H75" i="2" s="1"/>
  <c r="L74" i="2"/>
  <c r="K74" i="2"/>
  <c r="G74" i="2"/>
  <c r="H74" i="2" s="1"/>
  <c r="J73" i="2"/>
  <c r="L73" i="2" s="1"/>
  <c r="I73" i="2"/>
  <c r="K73" i="2" s="1"/>
  <c r="F73" i="2"/>
  <c r="G73" i="2" s="1"/>
  <c r="H73" i="2" s="1"/>
  <c r="E73" i="2"/>
  <c r="L72" i="2"/>
  <c r="K72" i="2"/>
  <c r="M72" i="2" s="1"/>
  <c r="G72" i="2"/>
  <c r="H72" i="2" s="1"/>
  <c r="L71" i="2"/>
  <c r="K71" i="2"/>
  <c r="M71" i="2" s="1"/>
  <c r="G71" i="2"/>
  <c r="H71" i="2" s="1"/>
  <c r="L70" i="2"/>
  <c r="K70" i="2"/>
  <c r="M70" i="2" s="1"/>
  <c r="H70" i="2"/>
  <c r="G70" i="2"/>
  <c r="J69" i="2"/>
  <c r="L69" i="2" s="1"/>
  <c r="I69" i="2"/>
  <c r="K69" i="2" s="1"/>
  <c r="G69" i="2"/>
  <c r="H69" i="2" s="1"/>
  <c r="F69" i="2"/>
  <c r="E69" i="2"/>
  <c r="L68" i="2"/>
  <c r="K68" i="2"/>
  <c r="M68" i="2" s="1"/>
  <c r="G68" i="2"/>
  <c r="H68" i="2" s="1"/>
  <c r="L67" i="2"/>
  <c r="K67" i="2"/>
  <c r="G67" i="2"/>
  <c r="H67" i="2" s="1"/>
  <c r="L66" i="2"/>
  <c r="K66" i="2"/>
  <c r="G66" i="2"/>
  <c r="H66" i="2" s="1"/>
  <c r="J65" i="2"/>
  <c r="L65" i="2" s="1"/>
  <c r="I65" i="2"/>
  <c r="K65" i="2" s="1"/>
  <c r="F65" i="2"/>
  <c r="E65" i="2"/>
  <c r="L64" i="2"/>
  <c r="K64" i="2"/>
  <c r="G64" i="2"/>
  <c r="H64" i="2" s="1"/>
  <c r="L63" i="2"/>
  <c r="K63" i="2"/>
  <c r="M63" i="2" s="1"/>
  <c r="G63" i="2"/>
  <c r="H63" i="2" s="1"/>
  <c r="L62" i="2"/>
  <c r="K62" i="2"/>
  <c r="H62" i="2"/>
  <c r="G62" i="2"/>
  <c r="J61" i="2"/>
  <c r="L61" i="2" s="1"/>
  <c r="I61" i="2"/>
  <c r="K61" i="2" s="1"/>
  <c r="F61" i="2"/>
  <c r="E61" i="2"/>
  <c r="G61" i="2" s="1"/>
  <c r="H61" i="2" s="1"/>
  <c r="L60" i="2"/>
  <c r="K60" i="2"/>
  <c r="M60" i="2" s="1"/>
  <c r="H60" i="2"/>
  <c r="G60" i="2"/>
  <c r="L59" i="2"/>
  <c r="K59" i="2"/>
  <c r="G59" i="2"/>
  <c r="H59" i="2" s="1"/>
  <c r="L58" i="2"/>
  <c r="M58" i="2" s="1"/>
  <c r="K58" i="2"/>
  <c r="G58" i="2"/>
  <c r="H58" i="2" s="1"/>
  <c r="K57" i="2"/>
  <c r="J57" i="2"/>
  <c r="L57" i="2" s="1"/>
  <c r="I57" i="2"/>
  <c r="F57" i="2"/>
  <c r="E57" i="2"/>
  <c r="L56" i="2"/>
  <c r="K56" i="2"/>
  <c r="G56" i="2"/>
  <c r="H56" i="2" s="1"/>
  <c r="L55" i="2"/>
  <c r="M55" i="2" s="1"/>
  <c r="K55" i="2"/>
  <c r="G55" i="2"/>
  <c r="H55" i="2" s="1"/>
  <c r="L54" i="2"/>
  <c r="K54" i="2"/>
  <c r="G54" i="2"/>
  <c r="H54" i="2" s="1"/>
  <c r="K53" i="2"/>
  <c r="J53" i="2"/>
  <c r="L53" i="2" s="1"/>
  <c r="I53" i="2"/>
  <c r="F53" i="2"/>
  <c r="E53" i="2"/>
  <c r="L52" i="2"/>
  <c r="K52" i="2"/>
  <c r="G52" i="2"/>
  <c r="H52" i="2" s="1"/>
  <c r="L51" i="2"/>
  <c r="K51" i="2"/>
  <c r="M51" i="2" s="1"/>
  <c r="G51" i="2"/>
  <c r="H51" i="2" s="1"/>
  <c r="L50" i="2"/>
  <c r="K50" i="2"/>
  <c r="G50" i="2"/>
  <c r="H50" i="2" s="1"/>
  <c r="L49" i="2"/>
  <c r="J49" i="2"/>
  <c r="I49" i="2"/>
  <c r="K49" i="2" s="1"/>
  <c r="F49" i="2"/>
  <c r="E49" i="2"/>
  <c r="L48" i="2"/>
  <c r="K48" i="2"/>
  <c r="M48" i="2" s="1"/>
  <c r="H48" i="2"/>
  <c r="G48" i="2"/>
  <c r="L47" i="2"/>
  <c r="K47" i="2"/>
  <c r="M47" i="2" s="1"/>
  <c r="G47" i="2"/>
  <c r="H47" i="2" s="1"/>
  <c r="L46" i="2"/>
  <c r="K46" i="2"/>
  <c r="M46" i="2" s="1"/>
  <c r="G46" i="2"/>
  <c r="H46" i="2" s="1"/>
  <c r="K45" i="2"/>
  <c r="J45" i="2"/>
  <c r="L45" i="2" s="1"/>
  <c r="I45" i="2"/>
  <c r="F45" i="2"/>
  <c r="G45" i="2" s="1"/>
  <c r="H45" i="2" s="1"/>
  <c r="E45" i="2"/>
  <c r="L44" i="2"/>
  <c r="K44" i="2"/>
  <c r="M44" i="2" s="1"/>
  <c r="G44" i="2"/>
  <c r="H44" i="2" s="1"/>
  <c r="L43" i="2"/>
  <c r="K43" i="2"/>
  <c r="G43" i="2"/>
  <c r="H43" i="2" s="1"/>
  <c r="L42" i="2"/>
  <c r="K42" i="2"/>
  <c r="G42" i="2"/>
  <c r="H42" i="2" s="1"/>
  <c r="J41" i="2"/>
  <c r="L41" i="2" s="1"/>
  <c r="I41" i="2"/>
  <c r="K41" i="2" s="1"/>
  <c r="F41" i="2"/>
  <c r="E41" i="2"/>
  <c r="L40" i="2"/>
  <c r="K40" i="2"/>
  <c r="G40" i="2"/>
  <c r="H40" i="2" s="1"/>
  <c r="M39" i="2"/>
  <c r="L39" i="2"/>
  <c r="K39" i="2"/>
  <c r="G39" i="2"/>
  <c r="H39" i="2" s="1"/>
  <c r="L38" i="2"/>
  <c r="K38" i="2"/>
  <c r="G38" i="2"/>
  <c r="H38" i="2" s="1"/>
  <c r="J37" i="2"/>
  <c r="L37" i="2" s="1"/>
  <c r="I37" i="2"/>
  <c r="K37" i="2" s="1"/>
  <c r="F37" i="2"/>
  <c r="G37" i="2" s="1"/>
  <c r="H37" i="2" s="1"/>
  <c r="E37" i="2"/>
  <c r="L36" i="2"/>
  <c r="K36" i="2"/>
  <c r="G36" i="2"/>
  <c r="H36" i="2" s="1"/>
  <c r="L35" i="2"/>
  <c r="K35" i="2"/>
  <c r="H35" i="2"/>
  <c r="G35" i="2"/>
  <c r="L34" i="2"/>
  <c r="K34" i="2"/>
  <c r="M34" i="2" s="1"/>
  <c r="G34" i="2"/>
  <c r="H34" i="2" s="1"/>
  <c r="J33" i="2"/>
  <c r="L33" i="2" s="1"/>
  <c r="I33" i="2"/>
  <c r="K33" i="2" s="1"/>
  <c r="F33" i="2"/>
  <c r="E33" i="2"/>
  <c r="L32" i="2"/>
  <c r="K32" i="2"/>
  <c r="G32" i="2"/>
  <c r="H32" i="2" s="1"/>
  <c r="L31" i="2"/>
  <c r="K31" i="2"/>
  <c r="M31" i="2" s="1"/>
  <c r="G31" i="2"/>
  <c r="H31" i="2" s="1"/>
  <c r="L30" i="2"/>
  <c r="M30" i="2" s="1"/>
  <c r="K30" i="2"/>
  <c r="G30" i="2"/>
  <c r="J29" i="2"/>
  <c r="I29" i="2"/>
  <c r="F29" i="2"/>
  <c r="E29" i="2"/>
  <c r="L28" i="2"/>
  <c r="K28" i="2"/>
  <c r="G28" i="2"/>
  <c r="L27" i="2"/>
  <c r="K27" i="2"/>
  <c r="M27" i="2" s="1"/>
  <c r="G27" i="2"/>
  <c r="L26" i="2"/>
  <c r="K26" i="2"/>
  <c r="G26" i="2"/>
  <c r="H26" i="2" s="1"/>
  <c r="J25" i="2"/>
  <c r="L25" i="2" s="1"/>
  <c r="I25" i="2"/>
  <c r="K25" i="2" s="1"/>
  <c r="F25" i="2"/>
  <c r="E25" i="2"/>
  <c r="L24" i="2"/>
  <c r="K24" i="2"/>
  <c r="G24" i="2"/>
  <c r="H24" i="2" s="1"/>
  <c r="L23" i="2"/>
  <c r="K23" i="2"/>
  <c r="G23" i="2"/>
  <c r="H23" i="2" s="1"/>
  <c r="L22" i="2"/>
  <c r="M22" i="2" s="1"/>
  <c r="K22" i="2"/>
  <c r="G22" i="2"/>
  <c r="H22" i="2" s="1"/>
  <c r="L21" i="2"/>
  <c r="K21" i="2"/>
  <c r="F21" i="2"/>
  <c r="G21" i="2" s="1"/>
  <c r="H21" i="2" s="1"/>
  <c r="L20" i="2"/>
  <c r="K20" i="2"/>
  <c r="G20" i="2"/>
  <c r="H20" i="2" s="1"/>
  <c r="L19" i="2"/>
  <c r="K19" i="2"/>
  <c r="M19" i="2" s="1"/>
  <c r="G19" i="2"/>
  <c r="H19" i="2" s="1"/>
  <c r="L18" i="2"/>
  <c r="K18" i="2"/>
  <c r="M18" i="2" s="1"/>
  <c r="G18" i="2"/>
  <c r="H18" i="2" s="1"/>
  <c r="J17" i="2"/>
  <c r="L17" i="2" s="1"/>
  <c r="I17" i="2"/>
  <c r="K17" i="2" s="1"/>
  <c r="F17" i="2"/>
  <c r="E17" i="2"/>
  <c r="L16" i="2"/>
  <c r="K16" i="2"/>
  <c r="M16" i="2" s="1"/>
  <c r="G16" i="2"/>
  <c r="H16" i="2" s="1"/>
  <c r="L15" i="2"/>
  <c r="K15" i="2"/>
  <c r="G15" i="2"/>
  <c r="H15" i="2" s="1"/>
  <c r="L14" i="2"/>
  <c r="K14" i="2"/>
  <c r="M14" i="2" s="1"/>
  <c r="G14" i="2"/>
  <c r="H14" i="2" s="1"/>
  <c r="J13" i="2"/>
  <c r="L13" i="2" s="1"/>
  <c r="I13" i="2"/>
  <c r="K13" i="2" s="1"/>
  <c r="F13" i="2"/>
  <c r="G13" i="2" s="1"/>
  <c r="H13" i="2" s="1"/>
  <c r="E13" i="2"/>
  <c r="L12" i="2"/>
  <c r="K12" i="2"/>
  <c r="M12" i="2" s="1"/>
  <c r="G12" i="2"/>
  <c r="H12" i="2" s="1"/>
  <c r="L11" i="2"/>
  <c r="K11" i="2"/>
  <c r="G11" i="2"/>
  <c r="H11" i="2" s="1"/>
  <c r="L10" i="2"/>
  <c r="K10" i="2"/>
  <c r="G10" i="2"/>
  <c r="H10" i="2" s="1"/>
  <c r="J9" i="2"/>
  <c r="L9" i="2" s="1"/>
  <c r="I9" i="2"/>
  <c r="K9" i="2" s="1"/>
  <c r="F9" i="2"/>
  <c r="E9" i="2"/>
  <c r="L8" i="2"/>
  <c r="K8" i="2"/>
  <c r="G8" i="2"/>
  <c r="H8" i="2" s="1"/>
  <c r="L7" i="2"/>
  <c r="K7" i="2"/>
  <c r="G7" i="2"/>
  <c r="H7" i="2" s="1"/>
  <c r="L6" i="2"/>
  <c r="K6" i="2"/>
  <c r="M6" i="2" s="1"/>
  <c r="G6" i="2"/>
  <c r="H6" i="2" s="1"/>
  <c r="J5" i="2"/>
  <c r="L5" i="2" s="1"/>
  <c r="I5" i="2"/>
  <c r="K5" i="2" s="1"/>
  <c r="F5" i="2"/>
  <c r="G5" i="2" s="1"/>
  <c r="H5" i="2" s="1"/>
  <c r="E5" i="2"/>
  <c r="L4" i="2"/>
  <c r="K4" i="2"/>
  <c r="G4" i="2"/>
  <c r="H4" i="2" s="1"/>
  <c r="L3" i="2"/>
  <c r="K3" i="2"/>
  <c r="G3" i="2"/>
  <c r="H3" i="2" s="1"/>
  <c r="L2" i="2"/>
  <c r="K2" i="2"/>
  <c r="M2" i="2" s="1"/>
  <c r="G2" i="2"/>
  <c r="H2" i="2" s="1"/>
  <c r="S1" i="2"/>
  <c r="R54" i="1"/>
  <c r="N54" i="1"/>
  <c r="M54" i="1"/>
  <c r="L54" i="1"/>
  <c r="K54" i="1"/>
  <c r="J54" i="1"/>
  <c r="I54" i="1"/>
  <c r="E54" i="1"/>
  <c r="G54" i="1" s="1"/>
  <c r="H54" i="1" s="1"/>
  <c r="R53" i="1"/>
  <c r="N53" i="1"/>
  <c r="M53" i="1"/>
  <c r="L53" i="1"/>
  <c r="K53" i="1"/>
  <c r="J53" i="1"/>
  <c r="I53" i="1"/>
  <c r="O53" i="1" s="1"/>
  <c r="E53" i="1"/>
  <c r="G53" i="1" s="1"/>
  <c r="H53" i="1" s="1"/>
  <c r="R52" i="1"/>
  <c r="N52" i="1"/>
  <c r="M52" i="1"/>
  <c r="L52" i="1"/>
  <c r="K52" i="1"/>
  <c r="J52" i="1"/>
  <c r="I52" i="1"/>
  <c r="O52" i="1" s="1"/>
  <c r="E52" i="1"/>
  <c r="G52" i="1" s="1"/>
  <c r="H52" i="1" s="1"/>
  <c r="R51" i="1"/>
  <c r="N51" i="1"/>
  <c r="M51" i="1"/>
  <c r="L51" i="1"/>
  <c r="K51" i="1"/>
  <c r="J51" i="1"/>
  <c r="I51" i="1"/>
  <c r="O51" i="1" s="1"/>
  <c r="E51" i="1"/>
  <c r="G51" i="1" s="1"/>
  <c r="H51" i="1" s="1"/>
  <c r="R50" i="1"/>
  <c r="N50" i="1"/>
  <c r="M50" i="1"/>
  <c r="L50" i="1"/>
  <c r="K50" i="1"/>
  <c r="J50" i="1"/>
  <c r="I50" i="1"/>
  <c r="O50" i="1" s="1"/>
  <c r="E50" i="1"/>
  <c r="G50" i="1" s="1"/>
  <c r="H50" i="1" s="1"/>
  <c r="R49" i="1"/>
  <c r="N49" i="1"/>
  <c r="M49" i="1"/>
  <c r="L49" i="1"/>
  <c r="K49" i="1"/>
  <c r="J49" i="1"/>
  <c r="I49" i="1"/>
  <c r="O49" i="1" s="1"/>
  <c r="E49" i="1"/>
  <c r="G49" i="1" s="1"/>
  <c r="H49" i="1" s="1"/>
  <c r="R48" i="1"/>
  <c r="N48" i="1"/>
  <c r="M48" i="1"/>
  <c r="L48" i="1"/>
  <c r="K48" i="1"/>
  <c r="J48" i="1"/>
  <c r="I48" i="1"/>
  <c r="E48" i="1"/>
  <c r="G48" i="1" s="1"/>
  <c r="H48" i="1" s="1"/>
  <c r="R47" i="1"/>
  <c r="N47" i="1"/>
  <c r="M47" i="1"/>
  <c r="L47" i="1"/>
  <c r="K47" i="1"/>
  <c r="J47" i="1"/>
  <c r="I47" i="1"/>
  <c r="E47" i="1"/>
  <c r="G47" i="1" s="1"/>
  <c r="H47" i="1" s="1"/>
  <c r="R46" i="1"/>
  <c r="N46" i="1"/>
  <c r="M46" i="1"/>
  <c r="L46" i="1"/>
  <c r="K46" i="1"/>
  <c r="J46" i="1"/>
  <c r="I46" i="1"/>
  <c r="E46" i="1"/>
  <c r="G46" i="1" s="1"/>
  <c r="H46" i="1" s="1"/>
  <c r="R45" i="1"/>
  <c r="N45" i="1"/>
  <c r="M45" i="1"/>
  <c r="L45" i="1"/>
  <c r="K45" i="1"/>
  <c r="J45" i="1"/>
  <c r="I45" i="1"/>
  <c r="E45" i="1"/>
  <c r="G45" i="1" s="1"/>
  <c r="H45" i="1" s="1"/>
  <c r="R44" i="1"/>
  <c r="N44" i="1"/>
  <c r="M44" i="1"/>
  <c r="L44" i="1"/>
  <c r="K44" i="1"/>
  <c r="J44" i="1"/>
  <c r="I44" i="1"/>
  <c r="E44" i="1"/>
  <c r="G44" i="1" s="1"/>
  <c r="H44" i="1" s="1"/>
  <c r="R43" i="1"/>
  <c r="N43" i="1"/>
  <c r="M43" i="1"/>
  <c r="L43" i="1"/>
  <c r="K43" i="1"/>
  <c r="J43" i="1"/>
  <c r="I43" i="1"/>
  <c r="E43" i="1"/>
  <c r="G43" i="1" s="1"/>
  <c r="H43" i="1" s="1"/>
  <c r="R42" i="1"/>
  <c r="N42" i="1"/>
  <c r="M42" i="1"/>
  <c r="L42" i="1"/>
  <c r="K42" i="1"/>
  <c r="J42" i="1"/>
  <c r="I42" i="1"/>
  <c r="E42" i="1"/>
  <c r="G42" i="1" s="1"/>
  <c r="H42" i="1" s="1"/>
  <c r="R41" i="1"/>
  <c r="N41" i="1"/>
  <c r="M41" i="1"/>
  <c r="L41" i="1"/>
  <c r="K41" i="1"/>
  <c r="J41" i="1"/>
  <c r="I41" i="1"/>
  <c r="E41" i="1"/>
  <c r="G41" i="1" s="1"/>
  <c r="H41" i="1" s="1"/>
  <c r="R40" i="1"/>
  <c r="N40" i="1"/>
  <c r="M40" i="1"/>
  <c r="L40" i="1"/>
  <c r="K40" i="1"/>
  <c r="J40" i="1"/>
  <c r="I40" i="1"/>
  <c r="H40" i="1"/>
  <c r="G40" i="1"/>
  <c r="R39" i="1"/>
  <c r="N39" i="1"/>
  <c r="M39" i="1"/>
  <c r="L39" i="1"/>
  <c r="K39" i="1"/>
  <c r="J39" i="1"/>
  <c r="I39" i="1"/>
  <c r="G39" i="1"/>
  <c r="H39" i="1" s="1"/>
  <c r="R38" i="1"/>
  <c r="N38" i="1"/>
  <c r="M38" i="1"/>
  <c r="L38" i="1"/>
  <c r="K38" i="1"/>
  <c r="J38" i="1"/>
  <c r="I38" i="1"/>
  <c r="G38" i="1"/>
  <c r="H38" i="1" s="1"/>
  <c r="R37" i="1"/>
  <c r="O37" i="1"/>
  <c r="N37" i="1"/>
  <c r="M37" i="1"/>
  <c r="L37" i="1"/>
  <c r="K37" i="1"/>
  <c r="J37" i="1"/>
  <c r="I37" i="1"/>
  <c r="G37" i="1"/>
  <c r="H37" i="1" s="1"/>
  <c r="R36" i="1"/>
  <c r="N36" i="1"/>
  <c r="M36" i="1"/>
  <c r="L36" i="1"/>
  <c r="K36" i="1"/>
  <c r="J36" i="1"/>
  <c r="I36" i="1"/>
  <c r="G36" i="1"/>
  <c r="H36" i="1" s="1"/>
  <c r="R35" i="1"/>
  <c r="N35" i="1"/>
  <c r="M35" i="1"/>
  <c r="L35" i="1"/>
  <c r="K35" i="1"/>
  <c r="J35" i="1"/>
  <c r="I35" i="1"/>
  <c r="G35" i="1"/>
  <c r="H35" i="1" s="1"/>
  <c r="R34" i="1"/>
  <c r="O34" i="1"/>
  <c r="N34" i="1"/>
  <c r="M34" i="1"/>
  <c r="L34" i="1"/>
  <c r="K34" i="1"/>
  <c r="J34" i="1"/>
  <c r="I34" i="1"/>
  <c r="E34" i="1"/>
  <c r="G34" i="1" s="1"/>
  <c r="H34" i="1" s="1"/>
  <c r="R33" i="1"/>
  <c r="N33" i="1"/>
  <c r="M33" i="1"/>
  <c r="L33" i="1"/>
  <c r="K33" i="1"/>
  <c r="J33" i="1"/>
  <c r="I33" i="1"/>
  <c r="E33" i="1"/>
  <c r="G33" i="1" s="1"/>
  <c r="H33" i="1" s="1"/>
  <c r="R32" i="1"/>
  <c r="N32" i="1"/>
  <c r="M32" i="1"/>
  <c r="L32" i="1"/>
  <c r="K32" i="1"/>
  <c r="J32" i="1"/>
  <c r="I32" i="1"/>
  <c r="O32" i="1" s="1"/>
  <c r="E32" i="1"/>
  <c r="G32" i="1" s="1"/>
  <c r="H32" i="1" s="1"/>
  <c r="R31" i="1"/>
  <c r="N31" i="1"/>
  <c r="M31" i="1"/>
  <c r="L31" i="1"/>
  <c r="K31" i="1"/>
  <c r="J31" i="1"/>
  <c r="I31" i="1"/>
  <c r="O31" i="1" s="1"/>
  <c r="P31" i="1" s="1"/>
  <c r="E31" i="1"/>
  <c r="G31" i="1" s="1"/>
  <c r="H31" i="1" s="1"/>
  <c r="R30" i="1"/>
  <c r="N30" i="1"/>
  <c r="M30" i="1"/>
  <c r="L30" i="1"/>
  <c r="K30" i="1"/>
  <c r="J30" i="1"/>
  <c r="I30" i="1"/>
  <c r="O30" i="1" s="1"/>
  <c r="E30" i="1"/>
  <c r="G30" i="1" s="1"/>
  <c r="H30" i="1" s="1"/>
  <c r="R29" i="1"/>
  <c r="N29" i="1"/>
  <c r="M29" i="1"/>
  <c r="L29" i="1"/>
  <c r="K29" i="1"/>
  <c r="J29" i="1"/>
  <c r="I29" i="1"/>
  <c r="O29" i="1" s="1"/>
  <c r="P29" i="1" s="1"/>
  <c r="E29" i="1"/>
  <c r="G29" i="1" s="1"/>
  <c r="H29" i="1" s="1"/>
  <c r="R28" i="1"/>
  <c r="N28" i="1"/>
  <c r="M28" i="1"/>
  <c r="L28" i="1"/>
  <c r="K28" i="1"/>
  <c r="J28" i="1"/>
  <c r="I28" i="1"/>
  <c r="O28" i="1" s="1"/>
  <c r="E28" i="1"/>
  <c r="G28" i="1" s="1"/>
  <c r="H28" i="1" s="1"/>
  <c r="R27" i="1"/>
  <c r="N27" i="1"/>
  <c r="M27" i="1"/>
  <c r="L27" i="1"/>
  <c r="K27" i="1"/>
  <c r="J27" i="1"/>
  <c r="I27" i="1"/>
  <c r="O27" i="1" s="1"/>
  <c r="E27" i="1"/>
  <c r="G27" i="1" s="1"/>
  <c r="H27" i="1" s="1"/>
  <c r="R26" i="1"/>
  <c r="N26" i="1"/>
  <c r="M26" i="1"/>
  <c r="L26" i="1"/>
  <c r="K26" i="1"/>
  <c r="J26" i="1"/>
  <c r="I26" i="1"/>
  <c r="O26" i="1" s="1"/>
  <c r="E26" i="1"/>
  <c r="G26" i="1" s="1"/>
  <c r="H26" i="1" s="1"/>
  <c r="R25" i="1"/>
  <c r="N25" i="1"/>
  <c r="M25" i="1"/>
  <c r="L25" i="1"/>
  <c r="K25" i="1"/>
  <c r="J25" i="1"/>
  <c r="I25" i="1"/>
  <c r="O25" i="1" s="1"/>
  <c r="P25" i="1" s="1"/>
  <c r="E25" i="1"/>
  <c r="G25" i="1" s="1"/>
  <c r="H25" i="1" s="1"/>
  <c r="R24" i="1"/>
  <c r="N24" i="1"/>
  <c r="M24" i="1"/>
  <c r="L24" i="1"/>
  <c r="K24" i="1"/>
  <c r="J24" i="1"/>
  <c r="I24" i="1"/>
  <c r="O24" i="1" s="1"/>
  <c r="E24" i="1"/>
  <c r="G24" i="1" s="1"/>
  <c r="H24" i="1" s="1"/>
  <c r="R23" i="1"/>
  <c r="N23" i="1"/>
  <c r="M23" i="1"/>
  <c r="L23" i="1"/>
  <c r="K23" i="1"/>
  <c r="J23" i="1"/>
  <c r="I23" i="1"/>
  <c r="O23" i="1" s="1"/>
  <c r="E23" i="1"/>
  <c r="G23" i="1" s="1"/>
  <c r="H23" i="1" s="1"/>
  <c r="R22" i="1"/>
  <c r="O22" i="1"/>
  <c r="N22" i="1"/>
  <c r="M22" i="1"/>
  <c r="L22" i="1"/>
  <c r="K22" i="1"/>
  <c r="J22" i="1"/>
  <c r="I22" i="1"/>
  <c r="E22" i="1"/>
  <c r="G22" i="1" s="1"/>
  <c r="H22" i="1" s="1"/>
  <c r="R21" i="1"/>
  <c r="N21" i="1"/>
  <c r="M21" i="1"/>
  <c r="L21" i="1"/>
  <c r="K21" i="1"/>
  <c r="J21" i="1"/>
  <c r="I21" i="1"/>
  <c r="O21" i="1" s="1"/>
  <c r="P21" i="1" s="1"/>
  <c r="E21" i="1"/>
  <c r="G21" i="1" s="1"/>
  <c r="H21" i="1" s="1"/>
  <c r="R20" i="1"/>
  <c r="O20" i="1"/>
  <c r="N20" i="1"/>
  <c r="M20" i="1"/>
  <c r="L20" i="1"/>
  <c r="K20" i="1"/>
  <c r="J20" i="1"/>
  <c r="I20" i="1"/>
  <c r="E20" i="1"/>
  <c r="G20" i="1" s="1"/>
  <c r="H20" i="1" s="1"/>
  <c r="R19" i="1"/>
  <c r="N19" i="1"/>
  <c r="M19" i="1"/>
  <c r="L19" i="1"/>
  <c r="K19" i="1"/>
  <c r="J19" i="1"/>
  <c r="I19" i="1"/>
  <c r="O19" i="1" s="1"/>
  <c r="E19" i="1"/>
  <c r="G19" i="1" s="1"/>
  <c r="H19" i="1" s="1"/>
  <c r="R18" i="1"/>
  <c r="O18" i="1"/>
  <c r="N18" i="1"/>
  <c r="M18" i="1"/>
  <c r="L18" i="1"/>
  <c r="K18" i="1"/>
  <c r="J18" i="1"/>
  <c r="I18" i="1"/>
  <c r="E18" i="1"/>
  <c r="G18" i="1" s="1"/>
  <c r="H18" i="1" s="1"/>
  <c r="R17" i="1"/>
  <c r="N17" i="1"/>
  <c r="M17" i="1"/>
  <c r="L17" i="1"/>
  <c r="K17" i="1"/>
  <c r="J17" i="1"/>
  <c r="I17" i="1"/>
  <c r="O17" i="1" s="1"/>
  <c r="P17" i="1" s="1"/>
  <c r="E17" i="1"/>
  <c r="G17" i="1" s="1"/>
  <c r="H17" i="1" s="1"/>
  <c r="R16" i="1"/>
  <c r="N16" i="1"/>
  <c r="M16" i="1"/>
  <c r="L16" i="1"/>
  <c r="K16" i="1"/>
  <c r="J16" i="1"/>
  <c r="I16" i="1"/>
  <c r="O16" i="1" s="1"/>
  <c r="E16" i="1"/>
  <c r="G16" i="1" s="1"/>
  <c r="H16" i="1" s="1"/>
  <c r="R15" i="1"/>
  <c r="N15" i="1"/>
  <c r="M15" i="1"/>
  <c r="L15" i="1"/>
  <c r="K15" i="1"/>
  <c r="J15" i="1"/>
  <c r="I15" i="1"/>
  <c r="O15" i="1" s="1"/>
  <c r="P15" i="1" s="1"/>
  <c r="H15" i="1"/>
  <c r="G15" i="1"/>
  <c r="R14" i="1"/>
  <c r="N14" i="1"/>
  <c r="M14" i="1"/>
  <c r="L14" i="1"/>
  <c r="K14" i="1"/>
  <c r="J14" i="1"/>
  <c r="I14" i="1"/>
  <c r="O14" i="1" s="1"/>
  <c r="E14" i="1"/>
  <c r="G14" i="1" s="1"/>
  <c r="H14" i="1" s="1"/>
  <c r="R13" i="1"/>
  <c r="N13" i="1"/>
  <c r="M13" i="1"/>
  <c r="L13" i="1"/>
  <c r="K13" i="1"/>
  <c r="J13" i="1"/>
  <c r="I13" i="1"/>
  <c r="O13" i="1" s="1"/>
  <c r="E13" i="1"/>
  <c r="G13" i="1" s="1"/>
  <c r="H13" i="1" s="1"/>
  <c r="R12" i="1"/>
  <c r="N12" i="1"/>
  <c r="M12" i="1"/>
  <c r="L12" i="1"/>
  <c r="K12" i="1"/>
  <c r="J12" i="1"/>
  <c r="I12" i="1"/>
  <c r="O12" i="1" s="1"/>
  <c r="E12" i="1"/>
  <c r="G12" i="1" s="1"/>
  <c r="H12" i="1" s="1"/>
  <c r="R11" i="1"/>
  <c r="N11" i="1"/>
  <c r="M11" i="1"/>
  <c r="L11" i="1"/>
  <c r="K11" i="1"/>
  <c r="J11" i="1"/>
  <c r="I11" i="1"/>
  <c r="E11" i="1"/>
  <c r="G11" i="1" s="1"/>
  <c r="H11" i="1" s="1"/>
  <c r="R10" i="1"/>
  <c r="O10" i="1"/>
  <c r="N10" i="1"/>
  <c r="M10" i="1"/>
  <c r="L10" i="1"/>
  <c r="K10" i="1"/>
  <c r="J10" i="1"/>
  <c r="I10" i="1"/>
  <c r="E10" i="1"/>
  <c r="G10" i="1" s="1"/>
  <c r="H10" i="1" s="1"/>
  <c r="R9" i="1"/>
  <c r="O9" i="1"/>
  <c r="N9" i="1"/>
  <c r="M9" i="1"/>
  <c r="L9" i="1"/>
  <c r="K9" i="1"/>
  <c r="J9" i="1"/>
  <c r="I9" i="1"/>
  <c r="E9" i="1"/>
  <c r="G9" i="1" s="1"/>
  <c r="H9" i="1" s="1"/>
  <c r="R8" i="1"/>
  <c r="O8" i="1"/>
  <c r="N8" i="1"/>
  <c r="M8" i="1"/>
  <c r="L8" i="1"/>
  <c r="K8" i="1"/>
  <c r="J8" i="1"/>
  <c r="I8" i="1"/>
  <c r="E8" i="1"/>
  <c r="G8" i="1" s="1"/>
  <c r="H8" i="1" s="1"/>
  <c r="R7" i="1"/>
  <c r="N7" i="1"/>
  <c r="M7" i="1"/>
  <c r="L7" i="1"/>
  <c r="K7" i="1"/>
  <c r="J7" i="1"/>
  <c r="I7" i="1"/>
  <c r="E7" i="1"/>
  <c r="G7" i="1" s="1"/>
  <c r="H7" i="1" s="1"/>
  <c r="R6" i="1"/>
  <c r="N6" i="1"/>
  <c r="M6" i="1"/>
  <c r="L6" i="1"/>
  <c r="K6" i="1"/>
  <c r="J6" i="1"/>
  <c r="I6" i="1"/>
  <c r="O6" i="1" s="1"/>
  <c r="E6" i="1"/>
  <c r="G6" i="1" s="1"/>
  <c r="H6" i="1" s="1"/>
  <c r="R5" i="1"/>
  <c r="N5" i="1"/>
  <c r="M5" i="1"/>
  <c r="L5" i="1"/>
  <c r="K5" i="1"/>
  <c r="J5" i="1"/>
  <c r="I5" i="1"/>
  <c r="O5" i="1" s="1"/>
  <c r="E5" i="1"/>
  <c r="G5" i="1" s="1"/>
  <c r="H5" i="1" s="1"/>
  <c r="R4" i="1"/>
  <c r="N4" i="1"/>
  <c r="M4" i="1"/>
  <c r="L4" i="1"/>
  <c r="K4" i="1"/>
  <c r="J4" i="1"/>
  <c r="I4" i="1"/>
  <c r="O4" i="1" s="1"/>
  <c r="E4" i="1"/>
  <c r="G4" i="1" s="1"/>
  <c r="H4" i="1" s="1"/>
  <c r="R3" i="1"/>
  <c r="N3" i="1"/>
  <c r="M3" i="1"/>
  <c r="L3" i="1"/>
  <c r="K3" i="1"/>
  <c r="J3" i="1"/>
  <c r="I3" i="1"/>
  <c r="G3" i="1"/>
  <c r="H3" i="1" s="1"/>
  <c r="R2" i="1"/>
  <c r="N2" i="1"/>
  <c r="M2" i="1"/>
  <c r="L2" i="1"/>
  <c r="K2" i="1"/>
  <c r="J2" i="1"/>
  <c r="I2" i="1"/>
  <c r="G2" i="1"/>
  <c r="H2" i="1" s="1"/>
  <c r="J1" i="1"/>
  <c r="P30" i="1" l="1"/>
  <c r="P24" i="1"/>
  <c r="M23" i="2"/>
  <c r="G33" i="2"/>
  <c r="H33" i="2" s="1"/>
  <c r="M52" i="2"/>
  <c r="Q74" i="2"/>
  <c r="M79" i="2"/>
  <c r="M90" i="2"/>
  <c r="N90" i="2" s="1"/>
  <c r="M144" i="2"/>
  <c r="M191" i="2"/>
  <c r="M210" i="2"/>
  <c r="M214" i="2"/>
  <c r="G221" i="2"/>
  <c r="H221" i="2" s="1"/>
  <c r="M256" i="2"/>
  <c r="N256" i="2" s="1"/>
  <c r="M292" i="2"/>
  <c r="M296" i="2"/>
  <c r="N316" i="2"/>
  <c r="AD317" i="2" s="1"/>
  <c r="M353" i="2"/>
  <c r="G411" i="2"/>
  <c r="H411" i="2" s="1"/>
  <c r="M430" i="2"/>
  <c r="M465" i="2"/>
  <c r="M476" i="2"/>
  <c r="T484" i="2"/>
  <c r="M489" i="2"/>
  <c r="P26" i="1"/>
  <c r="P27" i="1"/>
  <c r="M88" i="2"/>
  <c r="M102" i="2"/>
  <c r="M104" i="2"/>
  <c r="U436" i="2"/>
  <c r="M454" i="2"/>
  <c r="M456" i="2"/>
  <c r="G459" i="2"/>
  <c r="H459" i="2" s="1"/>
  <c r="M496" i="2"/>
  <c r="M501" i="2"/>
  <c r="G217" i="2"/>
  <c r="H217" i="2" s="1"/>
  <c r="G225" i="2"/>
  <c r="H225" i="2" s="1"/>
  <c r="G229" i="2"/>
  <c r="H229" i="2" s="1"/>
  <c r="G259" i="2"/>
  <c r="H259" i="2" s="1"/>
  <c r="M952" i="2"/>
  <c r="M50" i="2"/>
  <c r="G57" i="2"/>
  <c r="H57" i="2" s="1"/>
  <c r="M62" i="2"/>
  <c r="M67" i="2"/>
  <c r="K77" i="2"/>
  <c r="N94" i="2"/>
  <c r="M115" i="2"/>
  <c r="M142" i="2"/>
  <c r="M265" i="2"/>
  <c r="M362" i="2"/>
  <c r="M450" i="2"/>
  <c r="G475" i="2"/>
  <c r="H475" i="2" s="1"/>
  <c r="U2" i="2"/>
  <c r="G89" i="2"/>
  <c r="H89" i="2" s="1"/>
  <c r="M119" i="2"/>
  <c r="M134" i="2"/>
  <c r="M150" i="2"/>
  <c r="M152" i="2"/>
  <c r="M158" i="2"/>
  <c r="M207" i="2"/>
  <c r="M234" i="2"/>
  <c r="N234" i="2" s="1"/>
  <c r="M238" i="2"/>
  <c r="N238" i="2" s="1"/>
  <c r="Q244" i="2"/>
  <c r="M249" i="2"/>
  <c r="M272" i="2"/>
  <c r="G279" i="2"/>
  <c r="H279" i="2" s="1"/>
  <c r="M321" i="2"/>
  <c r="M334" i="2"/>
  <c r="G339" i="2"/>
  <c r="H339" i="2" s="1"/>
  <c r="M360" i="2"/>
  <c r="G363" i="2"/>
  <c r="H363" i="2" s="1"/>
  <c r="M369" i="2"/>
  <c r="N368" i="2" s="1"/>
  <c r="M385" i="2"/>
  <c r="M444" i="2"/>
  <c r="M446" i="2"/>
  <c r="G455" i="2"/>
  <c r="H455" i="2" s="1"/>
  <c r="M457" i="2"/>
  <c r="M490" i="2"/>
  <c r="M492" i="2"/>
  <c r="M497" i="2"/>
  <c r="M502" i="2"/>
  <c r="M553" i="2"/>
  <c r="P18" i="1"/>
  <c r="P19" i="1"/>
  <c r="P34" i="1"/>
  <c r="G153" i="2"/>
  <c r="H153" i="2" s="1"/>
  <c r="M190" i="2"/>
  <c r="M270" i="2"/>
  <c r="M328" i="2"/>
  <c r="M330" i="2"/>
  <c r="M332" i="2"/>
  <c r="M337" i="2"/>
  <c r="M352" i="2"/>
  <c r="M376" i="2"/>
  <c r="M401" i="2"/>
  <c r="M429" i="2"/>
  <c r="M438" i="2"/>
  <c r="M442" i="2"/>
  <c r="M453" i="2"/>
  <c r="N452" i="2" s="1"/>
  <c r="M464" i="2"/>
  <c r="N464" i="2" s="1"/>
  <c r="M488" i="2"/>
  <c r="M770" i="2"/>
  <c r="P28" i="1"/>
  <c r="P20" i="1"/>
  <c r="G25" i="2"/>
  <c r="H25" i="2" s="1"/>
  <c r="G41" i="2"/>
  <c r="H41" i="2" s="1"/>
  <c r="G81" i="2"/>
  <c r="H81" i="2" s="1"/>
  <c r="G85" i="2"/>
  <c r="H85" i="2" s="1"/>
  <c r="M116" i="2"/>
  <c r="P436" i="2"/>
  <c r="Q436" i="2"/>
  <c r="P16" i="1"/>
  <c r="P32" i="1"/>
  <c r="P22" i="1"/>
  <c r="P23" i="1"/>
  <c r="M3" i="2"/>
  <c r="M43" i="2"/>
  <c r="M92" i="2"/>
  <c r="M96" i="2"/>
  <c r="M120" i="2"/>
  <c r="G125" i="2"/>
  <c r="H125" i="2" s="1"/>
  <c r="M186" i="2"/>
  <c r="M195" i="2"/>
  <c r="M220" i="2"/>
  <c r="M228" i="2"/>
  <c r="M230" i="2"/>
  <c r="M235" i="2"/>
  <c r="M245" i="2"/>
  <c r="G267" i="2"/>
  <c r="H267" i="2" s="1"/>
  <c r="M273" i="2"/>
  <c r="M298" i="2"/>
  <c r="M300" i="2"/>
  <c r="G307" i="2"/>
  <c r="H307" i="2" s="1"/>
  <c r="M322" i="2"/>
  <c r="G327" i="2"/>
  <c r="H327" i="2" s="1"/>
  <c r="M348" i="2"/>
  <c r="N348" i="2" s="1"/>
  <c r="AD350" i="2" s="1"/>
  <c r="M361" i="2"/>
  <c r="M365" i="2"/>
  <c r="M374" i="2"/>
  <c r="M393" i="2"/>
  <c r="M397" i="2"/>
  <c r="M417" i="2"/>
  <c r="M432" i="2"/>
  <c r="G439" i="2"/>
  <c r="H439" i="2" s="1"/>
  <c r="G443" i="2"/>
  <c r="H443" i="2" s="1"/>
  <c r="M478" i="2"/>
  <c r="N476" i="2" s="1"/>
  <c r="M480" i="2"/>
  <c r="M493" i="2"/>
  <c r="M498" i="2"/>
  <c r="G503" i="2"/>
  <c r="H503" i="2" s="1"/>
  <c r="M554" i="2"/>
  <c r="M621" i="2"/>
  <c r="U604" i="2"/>
  <c r="M989" i="2"/>
  <c r="M521" i="2"/>
  <c r="G539" i="2"/>
  <c r="H539" i="2" s="1"/>
  <c r="G575" i="2"/>
  <c r="H575" i="2" s="1"/>
  <c r="G579" i="2"/>
  <c r="H579" i="2" s="1"/>
  <c r="M581" i="2"/>
  <c r="G591" i="2"/>
  <c r="H591" i="2" s="1"/>
  <c r="M597" i="2"/>
  <c r="M626" i="2"/>
  <c r="N624" i="2" s="1"/>
  <c r="G631" i="2"/>
  <c r="H631" i="2" s="1"/>
  <c r="M633" i="2"/>
  <c r="M645" i="2"/>
  <c r="M656" i="2"/>
  <c r="M702" i="2"/>
  <c r="M704" i="2"/>
  <c r="M741" i="2"/>
  <c r="M749" i="2"/>
  <c r="M756" i="2"/>
  <c r="M765" i="2"/>
  <c r="G779" i="2"/>
  <c r="H779" i="2" s="1"/>
  <c r="M781" i="2"/>
  <c r="G787" i="2"/>
  <c r="H787" i="2" s="1"/>
  <c r="M797" i="2"/>
  <c r="M822" i="2"/>
  <c r="G827" i="2"/>
  <c r="H827" i="2" s="1"/>
  <c r="M869" i="2"/>
  <c r="M878" i="2"/>
  <c r="M890" i="2"/>
  <c r="M892" i="2"/>
  <c r="G899" i="2"/>
  <c r="H899" i="2" s="1"/>
  <c r="M908" i="2"/>
  <c r="M922" i="2"/>
  <c r="M932" i="2"/>
  <c r="G935" i="2"/>
  <c r="H935" i="2" s="1"/>
  <c r="G939" i="2"/>
  <c r="H939" i="2" s="1"/>
  <c r="G951" i="2"/>
  <c r="H951" i="2" s="1"/>
  <c r="M966" i="2"/>
  <c r="M980" i="2"/>
  <c r="M1021" i="2"/>
  <c r="M1029" i="2"/>
  <c r="G1035" i="2"/>
  <c r="H1035" i="2" s="1"/>
  <c r="U1036" i="2"/>
  <c r="G1055" i="2"/>
  <c r="H1055" i="2" s="1"/>
  <c r="Q1060" i="2"/>
  <c r="G1067" i="2"/>
  <c r="H1067" i="2" s="1"/>
  <c r="M1069" i="2"/>
  <c r="G1079" i="2"/>
  <c r="H1079" i="2" s="1"/>
  <c r="M1093" i="2"/>
  <c r="M1117" i="2"/>
  <c r="M1137" i="2"/>
  <c r="T1228" i="2"/>
  <c r="M1258" i="2"/>
  <c r="U892" i="2"/>
  <c r="M1146" i="2"/>
  <c r="M1182" i="2"/>
  <c r="M1209" i="2"/>
  <c r="N1208" i="2" s="1"/>
  <c r="AD1209" i="2" s="1"/>
  <c r="M1214" i="2"/>
  <c r="M1233" i="2"/>
  <c r="N1232" i="2" s="1"/>
  <c r="M1240" i="2"/>
  <c r="G1243" i="2"/>
  <c r="H1243" i="2" s="1"/>
  <c r="M1248" i="2"/>
  <c r="M526" i="2"/>
  <c r="M566" i="2"/>
  <c r="N564" i="2" s="1"/>
  <c r="M568" i="2"/>
  <c r="M604" i="2"/>
  <c r="M609" i="2"/>
  <c r="M620" i="2"/>
  <c r="M622" i="2"/>
  <c r="P628" i="2"/>
  <c r="M634" i="2"/>
  <c r="M646" i="2"/>
  <c r="M698" i="2"/>
  <c r="M720" i="2"/>
  <c r="M768" i="2"/>
  <c r="U772" i="2"/>
  <c r="M777" i="2"/>
  <c r="M805" i="2"/>
  <c r="T820" i="2"/>
  <c r="M850" i="2"/>
  <c r="G859" i="2"/>
  <c r="H859" i="2" s="1"/>
  <c r="M865" i="2"/>
  <c r="N864" i="2" s="1"/>
  <c r="M874" i="2"/>
  <c r="M897" i="2"/>
  <c r="G911" i="2"/>
  <c r="H911" i="2" s="1"/>
  <c r="M916" i="2"/>
  <c r="M920" i="2"/>
  <c r="M942" i="2"/>
  <c r="G947" i="2"/>
  <c r="H947" i="2" s="1"/>
  <c r="M958" i="2"/>
  <c r="G963" i="2"/>
  <c r="H963" i="2" s="1"/>
  <c r="M990" i="2"/>
  <c r="M1008" i="2"/>
  <c r="M1017" i="2"/>
  <c r="M1037" i="2"/>
  <c r="M1046" i="2"/>
  <c r="M1058" i="2"/>
  <c r="M1060" i="2"/>
  <c r="M1088" i="2"/>
  <c r="N1088" i="2" s="1"/>
  <c r="AD1090" i="2" s="1"/>
  <c r="M1098" i="2"/>
  <c r="G1123" i="2"/>
  <c r="H1123" i="2" s="1"/>
  <c r="M1130" i="2"/>
  <c r="M1138" i="2"/>
  <c r="M1173" i="2"/>
  <c r="M1185" i="2"/>
  <c r="M1224" i="2"/>
  <c r="M1253" i="2"/>
  <c r="U1132" i="2"/>
  <c r="M513" i="2"/>
  <c r="M522" i="2"/>
  <c r="M542" i="2"/>
  <c r="G567" i="2"/>
  <c r="H567" i="2" s="1"/>
  <c r="M580" i="2"/>
  <c r="G587" i="2"/>
  <c r="H587" i="2" s="1"/>
  <c r="M605" i="2"/>
  <c r="T604" i="2"/>
  <c r="G623" i="2"/>
  <c r="H623" i="2" s="1"/>
  <c r="M637" i="2"/>
  <c r="M642" i="2"/>
  <c r="M644" i="2"/>
  <c r="M670" i="2"/>
  <c r="M692" i="2"/>
  <c r="M726" i="2"/>
  <c r="M764" i="2"/>
  <c r="G819" i="2"/>
  <c r="H819" i="2" s="1"/>
  <c r="M829" i="2"/>
  <c r="M834" i="2"/>
  <c r="M836" i="2"/>
  <c r="M848" i="2"/>
  <c r="M853" i="2"/>
  <c r="M861" i="2"/>
  <c r="M909" i="2"/>
  <c r="G919" i="2"/>
  <c r="H919" i="2" s="1"/>
  <c r="G927" i="2"/>
  <c r="H927" i="2" s="1"/>
  <c r="M929" i="2"/>
  <c r="M1013" i="2"/>
  <c r="M1030" i="2"/>
  <c r="M1038" i="2"/>
  <c r="G1059" i="2"/>
  <c r="H1059" i="2" s="1"/>
  <c r="M1080" i="2"/>
  <c r="M1089" i="2"/>
  <c r="M1096" i="2"/>
  <c r="M1109" i="2"/>
  <c r="M1126" i="2"/>
  <c r="M1133" i="2"/>
  <c r="M1141" i="2"/>
  <c r="G1147" i="2"/>
  <c r="H1147" i="2" s="1"/>
  <c r="G1215" i="2"/>
  <c r="H1215" i="2" s="1"/>
  <c r="M1220" i="2"/>
  <c r="M1234" i="2"/>
  <c r="M1244" i="2"/>
  <c r="Q724" i="2"/>
  <c r="U796" i="2"/>
  <c r="T1036" i="2"/>
  <c r="U1108" i="2"/>
  <c r="M509" i="2"/>
  <c r="M516" i="2"/>
  <c r="M520" i="2"/>
  <c r="M538" i="2"/>
  <c r="M540" i="2"/>
  <c r="G547" i="2"/>
  <c r="H547" i="2" s="1"/>
  <c r="T556" i="2"/>
  <c r="M576" i="2"/>
  <c r="G583" i="2"/>
  <c r="H583" i="2" s="1"/>
  <c r="M590" i="2"/>
  <c r="N588" i="2" s="1"/>
  <c r="M592" i="2"/>
  <c r="M601" i="2"/>
  <c r="M610" i="2"/>
  <c r="M612" i="2"/>
  <c r="N612" i="2" s="1"/>
  <c r="M662" i="2"/>
  <c r="M668" i="2"/>
  <c r="G671" i="2"/>
  <c r="H671" i="2" s="1"/>
  <c r="M673" i="2"/>
  <c r="M710" i="2"/>
  <c r="N708" i="2" s="1"/>
  <c r="G715" i="2"/>
  <c r="H715" i="2" s="1"/>
  <c r="M717" i="2"/>
  <c r="N716" i="2" s="1"/>
  <c r="AD717" i="2" s="1"/>
  <c r="M740" i="2"/>
  <c r="M758" i="2"/>
  <c r="M780" i="2"/>
  <c r="G783" i="2"/>
  <c r="H783" i="2" s="1"/>
  <c r="M793" i="2"/>
  <c r="G799" i="2"/>
  <c r="H799" i="2" s="1"/>
  <c r="M806" i="2"/>
  <c r="G811" i="2"/>
  <c r="H811" i="2" s="1"/>
  <c r="M813" i="2"/>
  <c r="M826" i="2"/>
  <c r="M862" i="2"/>
  <c r="M866" i="2"/>
  <c r="G871" i="2"/>
  <c r="H871" i="2" s="1"/>
  <c r="M877" i="2"/>
  <c r="M900" i="2"/>
  <c r="M912" i="2"/>
  <c r="T916" i="2"/>
  <c r="M934" i="2"/>
  <c r="N932" i="2" s="1"/>
  <c r="M948" i="2"/>
  <c r="M993" i="2"/>
  <c r="G1027" i="2"/>
  <c r="H1027" i="2" s="1"/>
  <c r="M1034" i="2"/>
  <c r="M1036" i="2"/>
  <c r="M1050" i="2"/>
  <c r="M1057" i="2"/>
  <c r="G1107" i="2"/>
  <c r="H1107" i="2" s="1"/>
  <c r="M1116" i="2"/>
  <c r="M1144" i="2"/>
  <c r="M1174" i="2"/>
  <c r="M1186" i="2"/>
  <c r="M1206" i="2"/>
  <c r="G1211" i="2"/>
  <c r="H1211" i="2" s="1"/>
  <c r="M1218" i="2"/>
  <c r="M1230" i="2"/>
  <c r="G1255" i="2"/>
  <c r="H1255" i="2" s="1"/>
  <c r="G1235" i="2"/>
  <c r="H1235" i="2" s="1"/>
  <c r="M1250" i="2"/>
  <c r="M1252" i="2"/>
  <c r="Q26" i="2"/>
  <c r="G53" i="2"/>
  <c r="H53" i="2" s="1"/>
  <c r="P74" i="2"/>
  <c r="G251" i="2"/>
  <c r="H251" i="2" s="1"/>
  <c r="N276" i="2"/>
  <c r="G303" i="2"/>
  <c r="H303" i="2" s="1"/>
  <c r="N332" i="2"/>
  <c r="AD334" i="2" s="1"/>
  <c r="L423" i="2"/>
  <c r="U412" i="2"/>
  <c r="M440" i="2"/>
  <c r="N440" i="2" s="1"/>
  <c r="Q772" i="2"/>
  <c r="O33" i="1"/>
  <c r="P33" i="1" s="1"/>
  <c r="P37" i="1"/>
  <c r="O38" i="1"/>
  <c r="P38" i="1" s="1"/>
  <c r="M4" i="2"/>
  <c r="M11" i="2"/>
  <c r="N98" i="2"/>
  <c r="AD99" i="2" s="1"/>
  <c r="G165" i="2"/>
  <c r="H165" i="2" s="1"/>
  <c r="L177" i="2"/>
  <c r="U170" i="2"/>
  <c r="G237" i="2"/>
  <c r="H237" i="2" s="1"/>
  <c r="G299" i="2"/>
  <c r="H299" i="2" s="1"/>
  <c r="G315" i="2"/>
  <c r="H315" i="2" s="1"/>
  <c r="P7" i="1"/>
  <c r="T2" i="2"/>
  <c r="M15" i="2"/>
  <c r="M32" i="2"/>
  <c r="P50" i="2"/>
  <c r="M175" i="2"/>
  <c r="G209" i="2"/>
  <c r="H209" i="2" s="1"/>
  <c r="K295" i="2"/>
  <c r="T292" i="2"/>
  <c r="G387" i="2"/>
  <c r="H387" i="2" s="1"/>
  <c r="N118" i="2"/>
  <c r="Q122" i="2"/>
  <c r="L125" i="2"/>
  <c r="U122" i="2"/>
  <c r="U364" i="2"/>
  <c r="P676" i="2"/>
  <c r="M7" i="2"/>
  <c r="N6" i="2" s="1"/>
  <c r="AD8" i="2" s="1"/>
  <c r="M123" i="2"/>
  <c r="N122" i="2" s="1"/>
  <c r="G201" i="2"/>
  <c r="H201" i="2" s="1"/>
  <c r="M223" i="2"/>
  <c r="U268" i="2"/>
  <c r="L279" i="2"/>
  <c r="K463" i="2"/>
  <c r="T460" i="2"/>
  <c r="M562" i="2"/>
  <c r="Q676" i="2"/>
  <c r="P4" i="1"/>
  <c r="P8" i="1"/>
  <c r="P12" i="1"/>
  <c r="P5" i="1"/>
  <c r="P9" i="1"/>
  <c r="P13" i="1"/>
  <c r="O3" i="1"/>
  <c r="P3" i="1" s="1"/>
  <c r="P6" i="1"/>
  <c r="O7" i="1"/>
  <c r="P10" i="1"/>
  <c r="O11" i="1"/>
  <c r="P11" i="1" s="1"/>
  <c r="P14" i="1"/>
  <c r="M26" i="2"/>
  <c r="M54" i="2"/>
  <c r="M56" i="2"/>
  <c r="M66" i="2"/>
  <c r="N66" i="2" s="1"/>
  <c r="Q98" i="2"/>
  <c r="K197" i="2"/>
  <c r="T194" i="2"/>
  <c r="N656" i="2"/>
  <c r="M10" i="2"/>
  <c r="N10" i="2" s="1"/>
  <c r="M24" i="2"/>
  <c r="N22" i="2" s="1"/>
  <c r="Q50" i="2"/>
  <c r="M64" i="2"/>
  <c r="M130" i="2"/>
  <c r="M168" i="2"/>
  <c r="G271" i="2"/>
  <c r="H271" i="2" s="1"/>
  <c r="M290" i="2"/>
  <c r="N288" i="2" s="1"/>
  <c r="N664" i="2"/>
  <c r="AD665" i="2" s="1"/>
  <c r="G9" i="2"/>
  <c r="H9" i="2" s="1"/>
  <c r="G29" i="2"/>
  <c r="N70" i="2"/>
  <c r="AD71" i="2" s="1"/>
  <c r="P98" i="2"/>
  <c r="M146" i="2"/>
  <c r="N226" i="2"/>
  <c r="U244" i="2"/>
  <c r="T268" i="2"/>
  <c r="N296" i="2"/>
  <c r="AD296" i="2" s="1"/>
  <c r="N312" i="2"/>
  <c r="N352" i="2"/>
  <c r="AD352" i="2" s="1"/>
  <c r="G367" i="2"/>
  <c r="H367" i="2" s="1"/>
  <c r="Q388" i="2"/>
  <c r="G391" i="2"/>
  <c r="H391" i="2" s="1"/>
  <c r="G399" i="2"/>
  <c r="H399" i="2" s="1"/>
  <c r="N496" i="2"/>
  <c r="G603" i="2"/>
  <c r="H603" i="2" s="1"/>
  <c r="G775" i="2"/>
  <c r="H775" i="2" s="1"/>
  <c r="T26" i="2"/>
  <c r="M36" i="2"/>
  <c r="M38" i="2"/>
  <c r="N38" i="2" s="1"/>
  <c r="M40" i="2"/>
  <c r="G65" i="2"/>
  <c r="H65" i="2" s="1"/>
  <c r="U74" i="2"/>
  <c r="M78" i="2"/>
  <c r="N78" i="2" s="1"/>
  <c r="M86" i="2"/>
  <c r="M108" i="2"/>
  <c r="M110" i="2"/>
  <c r="N110" i="2" s="1"/>
  <c r="M114" i="2"/>
  <c r="N114" i="2" s="1"/>
  <c r="M124" i="2"/>
  <c r="T122" i="2"/>
  <c r="Q146" i="2"/>
  <c r="M183" i="2"/>
  <c r="N182" i="2" s="1"/>
  <c r="G185" i="2"/>
  <c r="H185" i="2" s="1"/>
  <c r="Q218" i="2"/>
  <c r="G287" i="2"/>
  <c r="H287" i="2" s="1"/>
  <c r="Q292" i="2"/>
  <c r="T340" i="2"/>
  <c r="N372" i="2"/>
  <c r="G383" i="2"/>
  <c r="H383" i="2" s="1"/>
  <c r="P412" i="2"/>
  <c r="M412" i="2"/>
  <c r="G639" i="2"/>
  <c r="H639" i="2" s="1"/>
  <c r="G667" i="2"/>
  <c r="H667" i="2" s="1"/>
  <c r="U26" i="2"/>
  <c r="N62" i="2"/>
  <c r="M143" i="2"/>
  <c r="N142" i="2" s="1"/>
  <c r="M285" i="2"/>
  <c r="N284" i="2" s="1"/>
  <c r="Q412" i="2"/>
  <c r="G431" i="2"/>
  <c r="H431" i="2" s="1"/>
  <c r="P556" i="2"/>
  <c r="P580" i="2"/>
  <c r="N672" i="2"/>
  <c r="N764" i="2"/>
  <c r="Q796" i="2"/>
  <c r="P49" i="1"/>
  <c r="P50" i="1"/>
  <c r="P51" i="1"/>
  <c r="P52" i="1"/>
  <c r="P53" i="1"/>
  <c r="K29" i="2"/>
  <c r="M42" i="2"/>
  <c r="N42" i="2" s="1"/>
  <c r="AD42" i="2" s="1"/>
  <c r="G49" i="2"/>
  <c r="H49" i="2" s="1"/>
  <c r="M87" i="2"/>
  <c r="G97" i="2"/>
  <c r="H97" i="2" s="1"/>
  <c r="M103" i="2"/>
  <c r="G105" i="2"/>
  <c r="H105" i="2" s="1"/>
  <c r="P122" i="2"/>
  <c r="G133" i="2"/>
  <c r="H133" i="2" s="1"/>
  <c r="M172" i="2"/>
  <c r="M174" i="2"/>
  <c r="M178" i="2"/>
  <c r="M216" i="2"/>
  <c r="P218" i="2"/>
  <c r="N222" i="2"/>
  <c r="M232" i="2"/>
  <c r="M246" i="2"/>
  <c r="T244" i="2"/>
  <c r="M258" i="2"/>
  <c r="M260" i="2"/>
  <c r="M262" i="2"/>
  <c r="Q268" i="2"/>
  <c r="N308" i="2"/>
  <c r="G379" i="2"/>
  <c r="H379" i="2" s="1"/>
  <c r="N392" i="2"/>
  <c r="M458" i="2"/>
  <c r="G471" i="2"/>
  <c r="H471" i="2" s="1"/>
  <c r="M537" i="2"/>
  <c r="Q580" i="2"/>
  <c r="L623" i="2"/>
  <c r="Q652" i="2"/>
  <c r="M661" i="2"/>
  <c r="G687" i="2"/>
  <c r="H687" i="2" s="1"/>
  <c r="N832" i="2"/>
  <c r="AD832" i="2" s="1"/>
  <c r="N162" i="2"/>
  <c r="N248" i="2"/>
  <c r="AD249" i="2" s="1"/>
  <c r="P268" i="2"/>
  <c r="N272" i="2"/>
  <c r="AD272" i="2" s="1"/>
  <c r="N300" i="2"/>
  <c r="P316" i="2"/>
  <c r="N520" i="2"/>
  <c r="T532" i="2"/>
  <c r="K535" i="2"/>
  <c r="N580" i="2"/>
  <c r="AD581" i="2" s="1"/>
  <c r="Q2" i="2"/>
  <c r="M8" i="2"/>
  <c r="G17" i="2"/>
  <c r="H17" i="2" s="1"/>
  <c r="M20" i="2"/>
  <c r="N18" i="2" s="1"/>
  <c r="M28" i="2"/>
  <c r="M35" i="2"/>
  <c r="N34" i="2" s="1"/>
  <c r="AD36" i="2" s="1"/>
  <c r="U50" i="2"/>
  <c r="M74" i="2"/>
  <c r="M107" i="2"/>
  <c r="N106" i="2" s="1"/>
  <c r="AD108" i="2" s="1"/>
  <c r="M155" i="2"/>
  <c r="N154" i="2" s="1"/>
  <c r="G177" i="2"/>
  <c r="H177" i="2" s="1"/>
  <c r="M211" i="2"/>
  <c r="N210" i="2" s="1"/>
  <c r="M218" i="2"/>
  <c r="N218" i="2" s="1"/>
  <c r="AD219" i="2" s="1"/>
  <c r="M239" i="2"/>
  <c r="G241" i="2"/>
  <c r="H241" i="2" s="1"/>
  <c r="P244" i="2"/>
  <c r="G255" i="2"/>
  <c r="H255" i="2" s="1"/>
  <c r="M264" i="2"/>
  <c r="N264" i="2" s="1"/>
  <c r="M293" i="2"/>
  <c r="M304" i="2"/>
  <c r="N304" i="2" s="1"/>
  <c r="Q316" i="2"/>
  <c r="M336" i="2"/>
  <c r="Q364" i="2"/>
  <c r="M377" i="2"/>
  <c r="N376" i="2" s="1"/>
  <c r="M398" i="2"/>
  <c r="N396" i="2" s="1"/>
  <c r="G419" i="2"/>
  <c r="H419" i="2" s="1"/>
  <c r="M505" i="2"/>
  <c r="M570" i="2"/>
  <c r="M618" i="2"/>
  <c r="S604" i="2" s="1"/>
  <c r="M694" i="2"/>
  <c r="N444" i="2"/>
  <c r="N620" i="2"/>
  <c r="N636" i="2"/>
  <c r="M688" i="2"/>
  <c r="L947" i="2"/>
  <c r="U940" i="2"/>
  <c r="Q1012" i="2"/>
  <c r="M1012" i="2"/>
  <c r="M384" i="2"/>
  <c r="M386" i="2"/>
  <c r="M402" i="2"/>
  <c r="M404" i="2"/>
  <c r="N404" i="2" s="1"/>
  <c r="M409" i="2"/>
  <c r="N408" i="2" s="1"/>
  <c r="M449" i="2"/>
  <c r="N448" i="2" s="1"/>
  <c r="G451" i="2"/>
  <c r="H451" i="2" s="1"/>
  <c r="Q460" i="2"/>
  <c r="G487" i="2"/>
  <c r="H487" i="2" s="1"/>
  <c r="G523" i="2"/>
  <c r="H523" i="2" s="1"/>
  <c r="G543" i="2"/>
  <c r="H543" i="2" s="1"/>
  <c r="G571" i="2"/>
  <c r="H571" i="2" s="1"/>
  <c r="N592" i="2"/>
  <c r="AD594" i="2" s="1"/>
  <c r="N644" i="2"/>
  <c r="AD645" i="2" s="1"/>
  <c r="G655" i="2"/>
  <c r="H655" i="2" s="1"/>
  <c r="P772" i="2"/>
  <c r="M801" i="2"/>
  <c r="M390" i="2"/>
  <c r="M414" i="2"/>
  <c r="M482" i="2"/>
  <c r="Q484" i="2"/>
  <c r="G491" i="2"/>
  <c r="H491" i="2" s="1"/>
  <c r="M506" i="2"/>
  <c r="M541" i="2"/>
  <c r="G559" i="2"/>
  <c r="H559" i="2" s="1"/>
  <c r="M569" i="2"/>
  <c r="M596" i="2"/>
  <c r="M598" i="2"/>
  <c r="Q604" i="2"/>
  <c r="G611" i="2"/>
  <c r="H611" i="2" s="1"/>
  <c r="M630" i="2"/>
  <c r="M632" i="2"/>
  <c r="N632" i="2" s="1"/>
  <c r="M649" i="2"/>
  <c r="G651" i="2"/>
  <c r="H651" i="2" s="1"/>
  <c r="T652" i="2"/>
  <c r="M689" i="2"/>
  <c r="M769" i="2"/>
  <c r="N768" i="2" s="1"/>
  <c r="K799" i="2"/>
  <c r="T796" i="2"/>
  <c r="N1096" i="2"/>
  <c r="N488" i="2"/>
  <c r="P604" i="2"/>
  <c r="K607" i="2"/>
  <c r="N608" i="2"/>
  <c r="AD610" i="2" s="1"/>
  <c r="P652" i="2"/>
  <c r="U652" i="2"/>
  <c r="N1152" i="2"/>
  <c r="AD1154" i="2" s="1"/>
  <c r="G403" i="2"/>
  <c r="H403" i="2" s="1"/>
  <c r="M416" i="2"/>
  <c r="N416" i="2" s="1"/>
  <c r="G423" i="2"/>
  <c r="H423" i="2" s="1"/>
  <c r="M426" i="2"/>
  <c r="N424" i="2" s="1"/>
  <c r="M428" i="2"/>
  <c r="N428" i="2" s="1"/>
  <c r="AD428" i="2" s="1"/>
  <c r="M433" i="2"/>
  <c r="N432" i="2" s="1"/>
  <c r="G435" i="2"/>
  <c r="H435" i="2" s="1"/>
  <c r="M468" i="2"/>
  <c r="N468" i="2" s="1"/>
  <c r="M484" i="2"/>
  <c r="M529" i="2"/>
  <c r="M545" i="2"/>
  <c r="N544" i="2" s="1"/>
  <c r="M549" i="2"/>
  <c r="M577" i="2"/>
  <c r="N576" i="2" s="1"/>
  <c r="AD576" i="2" s="1"/>
  <c r="U580" i="2"/>
  <c r="G595" i="2"/>
  <c r="H595" i="2" s="1"/>
  <c r="M600" i="2"/>
  <c r="M638" i="2"/>
  <c r="M684" i="2"/>
  <c r="N684" i="2" s="1"/>
  <c r="G707" i="2"/>
  <c r="H707" i="2" s="1"/>
  <c r="M724" i="2"/>
  <c r="M730" i="2"/>
  <c r="N728" i="2" s="1"/>
  <c r="AD728" i="2" s="1"/>
  <c r="M736" i="2"/>
  <c r="M738" i="2"/>
  <c r="M746" i="2"/>
  <c r="Q748" i="2"/>
  <c r="M792" i="2"/>
  <c r="M794" i="2"/>
  <c r="G815" i="2"/>
  <c r="H815" i="2" s="1"/>
  <c r="Q916" i="2"/>
  <c r="T988" i="2"/>
  <c r="M421" i="2"/>
  <c r="N420" i="2" s="1"/>
  <c r="M461" i="2"/>
  <c r="M473" i="2"/>
  <c r="S460" i="2" s="1"/>
  <c r="Q532" i="2"/>
  <c r="M572" i="2"/>
  <c r="N572" i="2" s="1"/>
  <c r="M641" i="2"/>
  <c r="M682" i="2"/>
  <c r="G727" i="2"/>
  <c r="H727" i="2" s="1"/>
  <c r="N740" i="2"/>
  <c r="AD741" i="2" s="1"/>
  <c r="M786" i="2"/>
  <c r="M788" i="2"/>
  <c r="Q820" i="2"/>
  <c r="K847" i="2"/>
  <c r="T844" i="2"/>
  <c r="Q868" i="2"/>
  <c r="N916" i="2"/>
  <c r="AD917" i="2" s="1"/>
  <c r="M802" i="2"/>
  <c r="M821" i="2"/>
  <c r="M830" i="2"/>
  <c r="G839" i="2"/>
  <c r="H839" i="2" s="1"/>
  <c r="G843" i="2"/>
  <c r="H843" i="2" s="1"/>
  <c r="G875" i="2"/>
  <c r="H875" i="2" s="1"/>
  <c r="M913" i="2"/>
  <c r="M957" i="2"/>
  <c r="N956" i="2" s="1"/>
  <c r="N1000" i="2"/>
  <c r="AD1001" i="2" s="1"/>
  <c r="M1006" i="2"/>
  <c r="G1031" i="2"/>
  <c r="H1031" i="2" s="1"/>
  <c r="P1036" i="2"/>
  <c r="T1060" i="2"/>
  <c r="T1108" i="2"/>
  <c r="L1111" i="2"/>
  <c r="M1272" i="2"/>
  <c r="G691" i="2"/>
  <c r="H691" i="2" s="1"/>
  <c r="Q700" i="2"/>
  <c r="G711" i="2"/>
  <c r="H711" i="2" s="1"/>
  <c r="M745" i="2"/>
  <c r="N744" i="2" s="1"/>
  <c r="G755" i="2"/>
  <c r="H755" i="2" s="1"/>
  <c r="M785" i="2"/>
  <c r="M789" i="2"/>
  <c r="M798" i="2"/>
  <c r="M800" i="2"/>
  <c r="M804" i="2"/>
  <c r="N804" i="2" s="1"/>
  <c r="M825" i="2"/>
  <c r="N824" i="2" s="1"/>
  <c r="M837" i="2"/>
  <c r="U916" i="2"/>
  <c r="M944" i="2"/>
  <c r="M949" i="2"/>
  <c r="N948" i="2" s="1"/>
  <c r="M962" i="2"/>
  <c r="P964" i="2"/>
  <c r="U964" i="2"/>
  <c r="G1063" i="2"/>
  <c r="H1063" i="2" s="1"/>
  <c r="M1086" i="2"/>
  <c r="L1135" i="2"/>
  <c r="M1165" i="2"/>
  <c r="N1164" i="2" s="1"/>
  <c r="AD1166" i="2" s="1"/>
  <c r="K1235" i="2"/>
  <c r="G1263" i="2"/>
  <c r="H1263" i="2" s="1"/>
  <c r="M1270" i="2"/>
  <c r="Q940" i="2"/>
  <c r="N1008" i="2"/>
  <c r="AD1008" i="2" s="1"/>
  <c r="M1048" i="2"/>
  <c r="N1048" i="2" s="1"/>
  <c r="M1074" i="2"/>
  <c r="Q1084" i="2"/>
  <c r="M1148" i="2"/>
  <c r="P1156" i="2"/>
  <c r="M1161" i="2"/>
  <c r="N1160" i="2" s="1"/>
  <c r="M1192" i="2"/>
  <c r="G1199" i="2"/>
  <c r="H1199" i="2" s="1"/>
  <c r="G1203" i="2"/>
  <c r="H1203" i="2" s="1"/>
  <c r="G1207" i="2"/>
  <c r="H1207" i="2" s="1"/>
  <c r="M1217" i="2"/>
  <c r="N1216" i="2" s="1"/>
  <c r="G1227" i="2"/>
  <c r="H1227" i="2" s="1"/>
  <c r="M753" i="2"/>
  <c r="G759" i="2"/>
  <c r="H759" i="2" s="1"/>
  <c r="G771" i="2"/>
  <c r="H771" i="2" s="1"/>
  <c r="M776" i="2"/>
  <c r="N776" i="2" s="1"/>
  <c r="M778" i="2"/>
  <c r="G803" i="2"/>
  <c r="H803" i="2" s="1"/>
  <c r="M808" i="2"/>
  <c r="N808" i="2" s="1"/>
  <c r="M814" i="2"/>
  <c r="N812" i="2" s="1"/>
  <c r="M816" i="2"/>
  <c r="M820" i="2"/>
  <c r="M845" i="2"/>
  <c r="G855" i="2"/>
  <c r="H855" i="2" s="1"/>
  <c r="M858" i="2"/>
  <c r="N856" i="2" s="1"/>
  <c r="M896" i="2"/>
  <c r="N896" i="2" s="1"/>
  <c r="AD898" i="2" s="1"/>
  <c r="M928" i="2"/>
  <c r="S916" i="2" s="1"/>
  <c r="M930" i="2"/>
  <c r="M940" i="2"/>
  <c r="M945" i="2"/>
  <c r="M953" i="2"/>
  <c r="M960" i="2"/>
  <c r="M964" i="2"/>
  <c r="N964" i="2" s="1"/>
  <c r="AD966" i="2" s="1"/>
  <c r="Q964" i="2"/>
  <c r="M977" i="2"/>
  <c r="N976" i="2" s="1"/>
  <c r="AD978" i="2" s="1"/>
  <c r="M998" i="2"/>
  <c r="M1026" i="2"/>
  <c r="N1024" i="2" s="1"/>
  <c r="M1044" i="2"/>
  <c r="G1051" i="2"/>
  <c r="H1051" i="2" s="1"/>
  <c r="M1054" i="2"/>
  <c r="N1052" i="2" s="1"/>
  <c r="N1112" i="2"/>
  <c r="N1136" i="2"/>
  <c r="AD1138" i="2" s="1"/>
  <c r="N1144" i="2"/>
  <c r="AD1146" i="2" s="1"/>
  <c r="N1172" i="2"/>
  <c r="Q1204" i="2"/>
  <c r="M1261" i="2"/>
  <c r="M1072" i="2"/>
  <c r="M1081" i="2"/>
  <c r="G1087" i="2"/>
  <c r="H1087" i="2" s="1"/>
  <c r="Q1132" i="2"/>
  <c r="G1139" i="2"/>
  <c r="H1139" i="2" s="1"/>
  <c r="Q1180" i="2"/>
  <c r="G1195" i="2"/>
  <c r="H1195" i="2" s="1"/>
  <c r="M1225" i="2"/>
  <c r="M1268" i="2"/>
  <c r="G835" i="2"/>
  <c r="H835" i="2" s="1"/>
  <c r="M838" i="2"/>
  <c r="M840" i="2"/>
  <c r="G851" i="2"/>
  <c r="H851" i="2" s="1"/>
  <c r="G891" i="2"/>
  <c r="H891" i="2" s="1"/>
  <c r="G895" i="2"/>
  <c r="H895" i="2" s="1"/>
  <c r="P940" i="2"/>
  <c r="G943" i="2"/>
  <c r="H943" i="2" s="1"/>
  <c r="M961" i="2"/>
  <c r="M978" i="2"/>
  <c r="M982" i="2"/>
  <c r="N980" i="2" s="1"/>
  <c r="M988" i="2"/>
  <c r="N988" i="2" s="1"/>
  <c r="M1028" i="2"/>
  <c r="N1028" i="2" s="1"/>
  <c r="M1032" i="2"/>
  <c r="M1045" i="2"/>
  <c r="M1064" i="2"/>
  <c r="G1075" i="2"/>
  <c r="H1075" i="2" s="1"/>
  <c r="M1077" i="2"/>
  <c r="M1106" i="2"/>
  <c r="M1142" i="2"/>
  <c r="N1140" i="2" s="1"/>
  <c r="M1149" i="2"/>
  <c r="M1168" i="2"/>
  <c r="M1197" i="2"/>
  <c r="M1213" i="2"/>
  <c r="G1267" i="2"/>
  <c r="H1267" i="2" s="1"/>
  <c r="M1273" i="2"/>
  <c r="N876" i="2"/>
  <c r="AD876" i="2" s="1"/>
  <c r="N912" i="2"/>
  <c r="AD914" i="2" s="1"/>
  <c r="N936" i="2"/>
  <c r="N992" i="2"/>
  <c r="N1188" i="2"/>
  <c r="AD1188" i="2" s="1"/>
  <c r="N1220" i="2"/>
  <c r="AD1221" i="2" s="1"/>
  <c r="M1241" i="2"/>
  <c r="N1240" i="2" s="1"/>
  <c r="M1246" i="2"/>
  <c r="M1262" i="2"/>
  <c r="M1269" i="2"/>
  <c r="M762" i="2"/>
  <c r="M773" i="2"/>
  <c r="G791" i="2"/>
  <c r="H791" i="2" s="1"/>
  <c r="P796" i="2"/>
  <c r="M817" i="2"/>
  <c r="N816" i="2" s="1"/>
  <c r="Q892" i="2"/>
  <c r="G915" i="2"/>
  <c r="H915" i="2" s="1"/>
  <c r="M946" i="2"/>
  <c r="M954" i="2"/>
  <c r="G959" i="2"/>
  <c r="H959" i="2" s="1"/>
  <c r="G967" i="2"/>
  <c r="H967" i="2" s="1"/>
  <c r="M969" i="2"/>
  <c r="M974" i="2"/>
  <c r="G999" i="2"/>
  <c r="H999" i="2" s="1"/>
  <c r="U1012" i="2"/>
  <c r="M1033" i="2"/>
  <c r="Q1036" i="2"/>
  <c r="M1065" i="2"/>
  <c r="M1092" i="2"/>
  <c r="N1092" i="2" s="1"/>
  <c r="AD1092" i="2" s="1"/>
  <c r="Q1108" i="2"/>
  <c r="M1169" i="2"/>
  <c r="M1202" i="2"/>
  <c r="N1200" i="2" s="1"/>
  <c r="Q1252" i="2"/>
  <c r="M1265" i="2"/>
  <c r="N30" i="2"/>
  <c r="S2" i="2"/>
  <c r="N2" i="2"/>
  <c r="AD72" i="2"/>
  <c r="AD96" i="2"/>
  <c r="AD95" i="2"/>
  <c r="AD94" i="2"/>
  <c r="N102" i="2"/>
  <c r="O98" i="2" s="1"/>
  <c r="AD164" i="2"/>
  <c r="AD163" i="2"/>
  <c r="AD162" i="2"/>
  <c r="N14" i="2"/>
  <c r="AD43" i="2"/>
  <c r="AD44" i="2"/>
  <c r="AD40" i="2"/>
  <c r="AD39" i="2"/>
  <c r="AD38" i="2"/>
  <c r="N46" i="2"/>
  <c r="S74" i="2"/>
  <c r="N74" i="2"/>
  <c r="N86" i="2"/>
  <c r="AD107" i="2"/>
  <c r="AD106" i="2"/>
  <c r="AD110" i="2"/>
  <c r="AD112" i="2"/>
  <c r="AD111" i="2"/>
  <c r="AD115" i="2"/>
  <c r="AD114" i="2"/>
  <c r="AD116" i="2"/>
  <c r="AD10" i="2"/>
  <c r="AD12" i="2"/>
  <c r="AD11" i="2"/>
  <c r="N26" i="2"/>
  <c r="AD64" i="2"/>
  <c r="AD63" i="2"/>
  <c r="AD62" i="2"/>
  <c r="AD66" i="2"/>
  <c r="AD68" i="2"/>
  <c r="AD67" i="2"/>
  <c r="N126" i="2"/>
  <c r="AD82" i="2"/>
  <c r="AD84" i="2"/>
  <c r="AD83" i="2"/>
  <c r="AD120" i="2"/>
  <c r="AD119" i="2"/>
  <c r="AD118" i="2"/>
  <c r="P2" i="2"/>
  <c r="L29" i="2"/>
  <c r="N50" i="2"/>
  <c r="T98" i="2"/>
  <c r="U146" i="2"/>
  <c r="G161" i="2"/>
  <c r="H161" i="2" s="1"/>
  <c r="P170" i="2"/>
  <c r="N178" i="2"/>
  <c r="M194" i="2"/>
  <c r="P194" i="2"/>
  <c r="G213" i="2"/>
  <c r="H213" i="2" s="1"/>
  <c r="AD228" i="2"/>
  <c r="AD227" i="2"/>
  <c r="AD226" i="2"/>
  <c r="N230" i="2"/>
  <c r="N244" i="2"/>
  <c r="AD274" i="2"/>
  <c r="AD273" i="2"/>
  <c r="N280" i="2"/>
  <c r="S292" i="2"/>
  <c r="N292" i="2"/>
  <c r="AD298" i="2"/>
  <c r="AD297" i="2"/>
  <c r="AD300" i="2"/>
  <c r="AD302" i="2"/>
  <c r="AD301" i="2"/>
  <c r="AD314" i="2"/>
  <c r="AD313" i="2"/>
  <c r="AD312" i="2"/>
  <c r="P26" i="2"/>
  <c r="T50" i="2"/>
  <c r="M59" i="2"/>
  <c r="N58" i="2" s="1"/>
  <c r="U98" i="2"/>
  <c r="M131" i="2"/>
  <c r="M136" i="2"/>
  <c r="N134" i="2" s="1"/>
  <c r="G145" i="2"/>
  <c r="H145" i="2" s="1"/>
  <c r="M159" i="2"/>
  <c r="N158" i="2" s="1"/>
  <c r="M170" i="2"/>
  <c r="T170" i="2"/>
  <c r="G189" i="2"/>
  <c r="H189" i="2" s="1"/>
  <c r="M192" i="2"/>
  <c r="N190" i="2" s="1"/>
  <c r="Q194" i="2"/>
  <c r="G197" i="2"/>
  <c r="H197" i="2" s="1"/>
  <c r="L201" i="2"/>
  <c r="U194" i="2"/>
  <c r="M206" i="2"/>
  <c r="N206" i="2" s="1"/>
  <c r="M215" i="2"/>
  <c r="AD265" i="2"/>
  <c r="AD264" i="2"/>
  <c r="AD266" i="2"/>
  <c r="AD305" i="2"/>
  <c r="AD304" i="2"/>
  <c r="AD306" i="2"/>
  <c r="AD98" i="2"/>
  <c r="P146" i="2"/>
  <c r="M148" i="2"/>
  <c r="N146" i="2" s="1"/>
  <c r="M166" i="2"/>
  <c r="N166" i="2" s="1"/>
  <c r="Q170" i="2"/>
  <c r="M176" i="2"/>
  <c r="N174" i="2" s="1"/>
  <c r="M187" i="2"/>
  <c r="N186" i="2" s="1"/>
  <c r="M199" i="2"/>
  <c r="N198" i="2" s="1"/>
  <c r="M204" i="2"/>
  <c r="N202" i="2" s="1"/>
  <c r="S218" i="2"/>
  <c r="AD240" i="2"/>
  <c r="AD239" i="2"/>
  <c r="AD238" i="2"/>
  <c r="S268" i="2"/>
  <c r="N268" i="2"/>
  <c r="AD277" i="2"/>
  <c r="AD276" i="2"/>
  <c r="AD278" i="2"/>
  <c r="AD286" i="2"/>
  <c r="AD285" i="2"/>
  <c r="AD284" i="2"/>
  <c r="N138" i="2"/>
  <c r="N150" i="2"/>
  <c r="K157" i="2"/>
  <c r="T146" i="2"/>
  <c r="AD224" i="2"/>
  <c r="AD223" i="2"/>
  <c r="AD222" i="2"/>
  <c r="N260" i="2"/>
  <c r="AD310" i="2"/>
  <c r="AD309" i="2"/>
  <c r="AD308" i="2"/>
  <c r="AD345" i="2"/>
  <c r="AD344" i="2"/>
  <c r="AD346" i="2"/>
  <c r="AD372" i="2"/>
  <c r="AD373" i="2"/>
  <c r="AD374" i="2"/>
  <c r="T218" i="2"/>
  <c r="AD220" i="2"/>
  <c r="P292" i="2"/>
  <c r="U292" i="2"/>
  <c r="T316" i="2"/>
  <c r="AD318" i="2"/>
  <c r="M324" i="2"/>
  <c r="N324" i="2" s="1"/>
  <c r="G331" i="2"/>
  <c r="H331" i="2" s="1"/>
  <c r="Q340" i="2"/>
  <c r="U340" i="2"/>
  <c r="G343" i="2"/>
  <c r="H343" i="2" s="1"/>
  <c r="P364" i="2"/>
  <c r="P388" i="2"/>
  <c r="N400" i="2"/>
  <c r="S436" i="2"/>
  <c r="N456" i="2"/>
  <c r="N480" i="2"/>
  <c r="AD490" i="2"/>
  <c r="AD489" i="2"/>
  <c r="AD488" i="2"/>
  <c r="N492" i="2"/>
  <c r="AD497" i="2"/>
  <c r="AD496" i="2"/>
  <c r="AD498" i="2"/>
  <c r="N504" i="2"/>
  <c r="U218" i="2"/>
  <c r="M253" i="2"/>
  <c r="L259" i="2"/>
  <c r="K283" i="2"/>
  <c r="U316" i="2"/>
  <c r="M320" i="2"/>
  <c r="M329" i="2"/>
  <c r="N328" i="2" s="1"/>
  <c r="M341" i="2"/>
  <c r="N340" i="2" s="1"/>
  <c r="M356" i="2"/>
  <c r="N356" i="2" s="1"/>
  <c r="M366" i="2"/>
  <c r="N364" i="2" s="1"/>
  <c r="G375" i="2"/>
  <c r="H375" i="2" s="1"/>
  <c r="M388" i="2"/>
  <c r="U388" i="2"/>
  <c r="G395" i="2"/>
  <c r="H395" i="2" s="1"/>
  <c r="AD417" i="2"/>
  <c r="AD416" i="2"/>
  <c r="AD418" i="2"/>
  <c r="AD430" i="2"/>
  <c r="AD445" i="2"/>
  <c r="AD444" i="2"/>
  <c r="AD446" i="2"/>
  <c r="N460" i="2"/>
  <c r="AD469" i="2"/>
  <c r="AD468" i="2"/>
  <c r="AD470" i="2"/>
  <c r="S484" i="2"/>
  <c r="N484" i="2"/>
  <c r="AD545" i="2"/>
  <c r="AD544" i="2"/>
  <c r="AD546" i="2"/>
  <c r="AD316" i="2"/>
  <c r="P340" i="2"/>
  <c r="N360" i="2"/>
  <c r="M382" i="2"/>
  <c r="T388" i="2"/>
  <c r="K395" i="2"/>
  <c r="AD405" i="2"/>
  <c r="AD404" i="2"/>
  <c r="AD406" i="2"/>
  <c r="AD349" i="2"/>
  <c r="AD348" i="2"/>
  <c r="K375" i="2"/>
  <c r="T364" i="2"/>
  <c r="N384" i="2"/>
  <c r="AD393" i="2"/>
  <c r="AD392" i="2"/>
  <c r="AD394" i="2"/>
  <c r="AD520" i="2"/>
  <c r="AD522" i="2"/>
  <c r="AD521" i="2"/>
  <c r="N412" i="2"/>
  <c r="N436" i="2"/>
  <c r="P460" i="2"/>
  <c r="U460" i="2"/>
  <c r="P484" i="2"/>
  <c r="U484" i="2"/>
  <c r="Q508" i="2"/>
  <c r="T508" i="2"/>
  <c r="N516" i="2"/>
  <c r="L535" i="2"/>
  <c r="U532" i="2"/>
  <c r="U556" i="2"/>
  <c r="AD590" i="2"/>
  <c r="AD589" i="2"/>
  <c r="AD588" i="2"/>
  <c r="AD609" i="2"/>
  <c r="AD608" i="2"/>
  <c r="N640" i="2"/>
  <c r="N648" i="2"/>
  <c r="N660" i="2"/>
  <c r="AD674" i="2"/>
  <c r="AD673" i="2"/>
  <c r="AD672" i="2"/>
  <c r="T412" i="2"/>
  <c r="T436" i="2"/>
  <c r="G527" i="2"/>
  <c r="H527" i="2" s="1"/>
  <c r="M530" i="2"/>
  <c r="N528" i="2" s="1"/>
  <c r="M532" i="2"/>
  <c r="P532" i="2"/>
  <c r="M536" i="2"/>
  <c r="N536" i="2" s="1"/>
  <c r="M550" i="2"/>
  <c r="M552" i="2"/>
  <c r="N552" i="2" s="1"/>
  <c r="M556" i="2"/>
  <c r="AD577" i="2"/>
  <c r="AD622" i="2"/>
  <c r="AD621" i="2"/>
  <c r="AD620" i="2"/>
  <c r="AD638" i="2"/>
  <c r="AD637" i="2"/>
  <c r="AD636" i="2"/>
  <c r="N512" i="2"/>
  <c r="M525" i="2"/>
  <c r="N524" i="2" s="1"/>
  <c r="N540" i="2"/>
  <c r="Q556" i="2"/>
  <c r="M560" i="2"/>
  <c r="N560" i="2" s="1"/>
  <c r="AD574" i="2"/>
  <c r="AD573" i="2"/>
  <c r="AD572" i="2"/>
  <c r="N604" i="2"/>
  <c r="N616" i="2"/>
  <c r="AD729" i="2"/>
  <c r="M508" i="2"/>
  <c r="P508" i="2"/>
  <c r="L515" i="2"/>
  <c r="U508" i="2"/>
  <c r="AD634" i="2"/>
  <c r="AD633" i="2"/>
  <c r="AD632" i="2"/>
  <c r="AD656" i="2"/>
  <c r="AD658" i="2"/>
  <c r="AD657" i="2"/>
  <c r="T580" i="2"/>
  <c r="AD582" i="2"/>
  <c r="M586" i="2"/>
  <c r="S580" i="2" s="1"/>
  <c r="L587" i="2"/>
  <c r="T628" i="2"/>
  <c r="M629" i="2"/>
  <c r="K655" i="2"/>
  <c r="AD664" i="2"/>
  <c r="AD666" i="2"/>
  <c r="G699" i="2"/>
  <c r="H699" i="2" s="1"/>
  <c r="N700" i="2"/>
  <c r="L711" i="2"/>
  <c r="U700" i="2"/>
  <c r="G723" i="2"/>
  <c r="H723" i="2" s="1"/>
  <c r="K727" i="2"/>
  <c r="T724" i="2"/>
  <c r="M733" i="2"/>
  <c r="N752" i="2"/>
  <c r="N760" i="2"/>
  <c r="AD765" i="2"/>
  <c r="AD764" i="2"/>
  <c r="AD766" i="2"/>
  <c r="K567" i="2"/>
  <c r="U628" i="2"/>
  <c r="M653" i="2"/>
  <c r="N652" i="2" s="1"/>
  <c r="L655" i="2"/>
  <c r="T676" i="2"/>
  <c r="M677" i="2"/>
  <c r="G683" i="2"/>
  <c r="H683" i="2" s="1"/>
  <c r="AD685" i="2"/>
  <c r="M697" i="2"/>
  <c r="N696" i="2" s="1"/>
  <c r="K707" i="2"/>
  <c r="T700" i="2"/>
  <c r="M721" i="2"/>
  <c r="N720" i="2" s="1"/>
  <c r="G731" i="2"/>
  <c r="H731" i="2" s="1"/>
  <c r="M734" i="2"/>
  <c r="N756" i="2"/>
  <c r="N780" i="2"/>
  <c r="N788" i="2"/>
  <c r="AD805" i="2"/>
  <c r="AD804" i="2"/>
  <c r="AD806" i="2"/>
  <c r="AD580" i="2"/>
  <c r="M681" i="2"/>
  <c r="N680" i="2" s="1"/>
  <c r="M714" i="2"/>
  <c r="N712" i="2" s="1"/>
  <c r="M725" i="2"/>
  <c r="P724" i="2"/>
  <c r="M729" i="2"/>
  <c r="AD742" i="2"/>
  <c r="AD740" i="2"/>
  <c r="L683" i="2"/>
  <c r="U676" i="2"/>
  <c r="M705" i="2"/>
  <c r="P700" i="2"/>
  <c r="L731" i="2"/>
  <c r="U724" i="2"/>
  <c r="AD777" i="2"/>
  <c r="AD776" i="2"/>
  <c r="AD778" i="2"/>
  <c r="T748" i="2"/>
  <c r="M796" i="2"/>
  <c r="P820" i="2"/>
  <c r="U820" i="2"/>
  <c r="AD834" i="2"/>
  <c r="M849" i="2"/>
  <c r="N848" i="2" s="1"/>
  <c r="M881" i="2"/>
  <c r="M882" i="2"/>
  <c r="U868" i="2"/>
  <c r="L891" i="2"/>
  <c r="AD934" i="2"/>
  <c r="AD933" i="2"/>
  <c r="AD932" i="2"/>
  <c r="N968" i="2"/>
  <c r="AD1000" i="2"/>
  <c r="P748" i="2"/>
  <c r="U748" i="2"/>
  <c r="T772" i="2"/>
  <c r="M828" i="2"/>
  <c r="N828" i="2" s="1"/>
  <c r="AD833" i="2"/>
  <c r="Q844" i="2"/>
  <c r="L851" i="2"/>
  <c r="U844" i="2"/>
  <c r="M852" i="2"/>
  <c r="N852" i="2" s="1"/>
  <c r="N860" i="2"/>
  <c r="N868" i="2"/>
  <c r="M885" i="2"/>
  <c r="M886" i="2"/>
  <c r="M889" i="2"/>
  <c r="N888" i="2" s="1"/>
  <c r="K895" i="2"/>
  <c r="T892" i="2"/>
  <c r="M905" i="2"/>
  <c r="M906" i="2"/>
  <c r="M842" i="2"/>
  <c r="M844" i="2"/>
  <c r="P844" i="2"/>
  <c r="K875" i="2"/>
  <c r="T868" i="2"/>
  <c r="M893" i="2"/>
  <c r="P892" i="2"/>
  <c r="M902" i="2"/>
  <c r="N900" i="2" s="1"/>
  <c r="M904" i="2"/>
  <c r="AD937" i="2"/>
  <c r="AD936" i="2"/>
  <c r="AD938" i="2"/>
  <c r="N940" i="2"/>
  <c r="AD994" i="2"/>
  <c r="AD992" i="2"/>
  <c r="AD993" i="2"/>
  <c r="N748" i="2"/>
  <c r="M772" i="2"/>
  <c r="P868" i="2"/>
  <c r="M873" i="2"/>
  <c r="L903" i="2"/>
  <c r="AD918" i="2"/>
  <c r="AD924" i="2"/>
  <c r="AD926" i="2"/>
  <c r="L931" i="2"/>
  <c r="T964" i="2"/>
  <c r="G971" i="2"/>
  <c r="H971" i="2" s="1"/>
  <c r="Q988" i="2"/>
  <c r="U988" i="2"/>
  <c r="AD1010" i="2"/>
  <c r="M1022" i="2"/>
  <c r="N1020" i="2" s="1"/>
  <c r="N1040" i="2"/>
  <c r="P916" i="2"/>
  <c r="K951" i="2"/>
  <c r="M984" i="2"/>
  <c r="M985" i="2"/>
  <c r="AD997" i="2"/>
  <c r="AD996" i="2"/>
  <c r="N1004" i="2"/>
  <c r="N1012" i="2"/>
  <c r="AD1030" i="2"/>
  <c r="AD1029" i="2"/>
  <c r="AD1028" i="2"/>
  <c r="N1032" i="2"/>
  <c r="N1064" i="2"/>
  <c r="AD916" i="2"/>
  <c r="AD964" i="2"/>
  <c r="N972" i="2"/>
  <c r="M973" i="2"/>
  <c r="P988" i="2"/>
  <c r="M997" i="2"/>
  <c r="K1019" i="2"/>
  <c r="T1012" i="2"/>
  <c r="S1036" i="2"/>
  <c r="N1036" i="2"/>
  <c r="AD1050" i="2"/>
  <c r="AD1048" i="2"/>
  <c r="AD1049" i="2"/>
  <c r="N1060" i="2"/>
  <c r="AD965" i="2"/>
  <c r="S988" i="2"/>
  <c r="AD1009" i="2"/>
  <c r="P1012" i="2"/>
  <c r="M1016" i="2"/>
  <c r="N1016" i="2" s="1"/>
  <c r="AD1026" i="2"/>
  <c r="AD1025" i="2"/>
  <c r="AD1024" i="2"/>
  <c r="AD1054" i="2"/>
  <c r="AD1053" i="2"/>
  <c r="AD1052" i="2"/>
  <c r="AD1114" i="2"/>
  <c r="AD1112" i="2"/>
  <c r="AD1113" i="2"/>
  <c r="P1060" i="2"/>
  <c r="U1060" i="2"/>
  <c r="M1073" i="2"/>
  <c r="N1072" i="2" s="1"/>
  <c r="G1091" i="2"/>
  <c r="H1091" i="2" s="1"/>
  <c r="P1108" i="2"/>
  <c r="P1132" i="2"/>
  <c r="K1047" i="2"/>
  <c r="M1070" i="2"/>
  <c r="N1068" i="2" s="1"/>
  <c r="M1082" i="2"/>
  <c r="N1080" i="2" s="1"/>
  <c r="M1084" i="2"/>
  <c r="P1084" i="2"/>
  <c r="L1087" i="2"/>
  <c r="U1084" i="2"/>
  <c r="AD1088" i="2"/>
  <c r="AD1089" i="2"/>
  <c r="M1101" i="2"/>
  <c r="M1102" i="2"/>
  <c r="M1104" i="2"/>
  <c r="N1124" i="2"/>
  <c r="G1135" i="2"/>
  <c r="H1135" i="2" s="1"/>
  <c r="AD1164" i="2"/>
  <c r="N1076" i="2"/>
  <c r="AD1094" i="2"/>
  <c r="AD1093" i="2"/>
  <c r="M1108" i="2"/>
  <c r="M1118" i="2"/>
  <c r="N1116" i="2" s="1"/>
  <c r="M1121" i="2"/>
  <c r="N1120" i="2" s="1"/>
  <c r="M1129" i="2"/>
  <c r="N1128" i="2" s="1"/>
  <c r="M1132" i="2"/>
  <c r="T1132" i="2"/>
  <c r="K1135" i="2"/>
  <c r="M1150" i="2"/>
  <c r="AD1098" i="2"/>
  <c r="AD1097" i="2"/>
  <c r="AD1096" i="2"/>
  <c r="AD1153" i="2"/>
  <c r="AD1152" i="2"/>
  <c r="G1155" i="2"/>
  <c r="H1155" i="2" s="1"/>
  <c r="AD1174" i="2"/>
  <c r="AD1172" i="2"/>
  <c r="AD1173" i="2"/>
  <c r="N1180" i="2"/>
  <c r="N1156" i="2"/>
  <c r="T1156" i="2"/>
  <c r="G1159" i="2"/>
  <c r="H1159" i="2" s="1"/>
  <c r="G1171" i="2"/>
  <c r="H1171" i="2" s="1"/>
  <c r="U1180" i="2"/>
  <c r="K1207" i="2"/>
  <c r="T1204" i="2"/>
  <c r="AD1208" i="2"/>
  <c r="Q1156" i="2"/>
  <c r="U1156" i="2"/>
  <c r="M1178" i="2"/>
  <c r="S1156" i="2" s="1"/>
  <c r="AD1222" i="2"/>
  <c r="AD1220" i="2"/>
  <c r="P1180" i="2"/>
  <c r="AD1210" i="2"/>
  <c r="K1187" i="2"/>
  <c r="T1180" i="2"/>
  <c r="AD1190" i="2"/>
  <c r="AD1189" i="2"/>
  <c r="G1191" i="2"/>
  <c r="H1191" i="2" s="1"/>
  <c r="M1196" i="2"/>
  <c r="N1196" i="2" s="1"/>
  <c r="M1212" i="2"/>
  <c r="N1212" i="2" s="1"/>
  <c r="N1268" i="2"/>
  <c r="K1271" i="2"/>
  <c r="T1252" i="2"/>
  <c r="M1194" i="2"/>
  <c r="M1198" i="2"/>
  <c r="M1205" i="2"/>
  <c r="N1204" i="2" s="1"/>
  <c r="P1204" i="2"/>
  <c r="L1215" i="2"/>
  <c r="U1204" i="2"/>
  <c r="M1228" i="2"/>
  <c r="P1228" i="2"/>
  <c r="L1239" i="2"/>
  <c r="U1228" i="2"/>
  <c r="U1252" i="2"/>
  <c r="L1255" i="2"/>
  <c r="Q1228" i="2"/>
  <c r="M1237" i="2"/>
  <c r="N1236" i="2" s="1"/>
  <c r="G1251" i="2"/>
  <c r="H1251" i="2" s="1"/>
  <c r="P1252" i="2"/>
  <c r="N1260" i="2"/>
  <c r="M1264" i="2"/>
  <c r="N1264" i="2" s="1"/>
  <c r="M1226" i="2"/>
  <c r="N1224" i="2" s="1"/>
  <c r="M1245" i="2"/>
  <c r="M1249" i="2"/>
  <c r="N1248" i="2" s="1"/>
  <c r="N1252" i="2"/>
  <c r="M1257" i="2"/>
  <c r="N1256" i="2" s="1"/>
  <c r="P42" i="1"/>
  <c r="P35" i="1"/>
  <c r="P36" i="1"/>
  <c r="O2" i="1"/>
  <c r="P2" i="1" s="1"/>
  <c r="O36" i="1"/>
  <c r="O40" i="1"/>
  <c r="P40" i="1" s="1"/>
  <c r="O41" i="1"/>
  <c r="P41" i="1" s="1"/>
  <c r="O42" i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54" i="1"/>
  <c r="P54" i="1" s="1"/>
  <c r="O35" i="1"/>
  <c r="O39" i="1"/>
  <c r="P39" i="1" s="1"/>
  <c r="AD1161" i="2" l="1"/>
  <c r="AD1162" i="2"/>
  <c r="AD421" i="2"/>
  <c r="AD422" i="2"/>
  <c r="AD564" i="2"/>
  <c r="AD566" i="2"/>
  <c r="AD565" i="2"/>
  <c r="AD370" i="2"/>
  <c r="AD368" i="2"/>
  <c r="AD369" i="2"/>
  <c r="AD91" i="2"/>
  <c r="AD90" i="2"/>
  <c r="AD92" i="2"/>
  <c r="AD709" i="2"/>
  <c r="AD708" i="2"/>
  <c r="AD710" i="2"/>
  <c r="AD258" i="2"/>
  <c r="AD257" i="2"/>
  <c r="AD256" i="2"/>
  <c r="AD182" i="2"/>
  <c r="AD184" i="2"/>
  <c r="AD183" i="2"/>
  <c r="AD235" i="2"/>
  <c r="AD234" i="2"/>
  <c r="AD236" i="2"/>
  <c r="AD466" i="2"/>
  <c r="AD465" i="2"/>
  <c r="AD464" i="2"/>
  <c r="AD1234" i="2"/>
  <c r="AD1232" i="2"/>
  <c r="AD1233" i="2"/>
  <c r="AD864" i="2"/>
  <c r="AD865" i="2"/>
  <c r="AD866" i="2"/>
  <c r="AD624" i="2"/>
  <c r="AD626" i="2"/>
  <c r="AD625" i="2"/>
  <c r="AD477" i="2"/>
  <c r="AD476" i="2"/>
  <c r="AD478" i="2"/>
  <c r="AD454" i="2"/>
  <c r="AD453" i="2"/>
  <c r="AD452" i="2"/>
  <c r="AD612" i="2"/>
  <c r="AD614" i="2"/>
  <c r="AD613" i="2"/>
  <c r="N984" i="2"/>
  <c r="AD985" i="2" s="1"/>
  <c r="N54" i="2"/>
  <c r="N1056" i="2"/>
  <c r="N1100" i="2"/>
  <c r="N820" i="2"/>
  <c r="N800" i="2"/>
  <c r="AD802" i="2" s="1"/>
  <c r="N792" i="2"/>
  <c r="N596" i="2"/>
  <c r="N1184" i="2"/>
  <c r="N920" i="2"/>
  <c r="N500" i="2"/>
  <c r="N904" i="2"/>
  <c r="N568" i="2"/>
  <c r="S940" i="2"/>
  <c r="N784" i="2"/>
  <c r="N600" i="2"/>
  <c r="S868" i="2"/>
  <c r="S700" i="2"/>
  <c r="S364" i="2"/>
  <c r="AD100" i="2"/>
  <c r="N1244" i="2"/>
  <c r="N692" i="2"/>
  <c r="AD692" i="2" s="1"/>
  <c r="N336" i="2"/>
  <c r="N668" i="2"/>
  <c r="N908" i="2"/>
  <c r="AD982" i="2"/>
  <c r="AD981" i="2"/>
  <c r="AD980" i="2"/>
  <c r="AD785" i="2"/>
  <c r="AD784" i="2"/>
  <c r="AD786" i="2"/>
  <c r="AD950" i="2"/>
  <c r="AD949" i="2"/>
  <c r="AD948" i="2"/>
  <c r="AD1201" i="2"/>
  <c r="AD1200" i="2"/>
  <c r="AD1202" i="2"/>
  <c r="AD858" i="2"/>
  <c r="AD857" i="2"/>
  <c r="AD856" i="2"/>
  <c r="AD746" i="2"/>
  <c r="AD745" i="2"/>
  <c r="AD744" i="2"/>
  <c r="AD433" i="2"/>
  <c r="AD432" i="2"/>
  <c r="AD434" i="2"/>
  <c r="AD144" i="2"/>
  <c r="AD142" i="2"/>
  <c r="AD143" i="2"/>
  <c r="AD442" i="2"/>
  <c r="AD441" i="2"/>
  <c r="AD440" i="2"/>
  <c r="AD957" i="2"/>
  <c r="AD956" i="2"/>
  <c r="AD958" i="2"/>
  <c r="AD825" i="2"/>
  <c r="AD826" i="2"/>
  <c r="AD824" i="2"/>
  <c r="AD449" i="2"/>
  <c r="AD450" i="2"/>
  <c r="AD448" i="2"/>
  <c r="AD211" i="2"/>
  <c r="AD210" i="2"/>
  <c r="AD212" i="2"/>
  <c r="AD19" i="2"/>
  <c r="AD18" i="2"/>
  <c r="AD20" i="2"/>
  <c r="AD23" i="2"/>
  <c r="AD22" i="2"/>
  <c r="AD24" i="2"/>
  <c r="AD123" i="2"/>
  <c r="AD124" i="2"/>
  <c r="AD122" i="2"/>
  <c r="AD376" i="2"/>
  <c r="AD378" i="2"/>
  <c r="AD377" i="2"/>
  <c r="AD426" i="2"/>
  <c r="AD425" i="2"/>
  <c r="AD424" i="2"/>
  <c r="AD768" i="2"/>
  <c r="AD770" i="2"/>
  <c r="AD769" i="2"/>
  <c r="AD408" i="2"/>
  <c r="AD410" i="2"/>
  <c r="AD409" i="2"/>
  <c r="AD398" i="2"/>
  <c r="AD396" i="2"/>
  <c r="AD397" i="2"/>
  <c r="AD154" i="2"/>
  <c r="AD155" i="2"/>
  <c r="AD156" i="2"/>
  <c r="AD288" i="2"/>
  <c r="AD290" i="2"/>
  <c r="AD289" i="2"/>
  <c r="AD70" i="2"/>
  <c r="AD1137" i="2"/>
  <c r="AD1165" i="2"/>
  <c r="S1060" i="2"/>
  <c r="AD913" i="2"/>
  <c r="N840" i="2"/>
  <c r="AD1002" i="2"/>
  <c r="AD218" i="2"/>
  <c r="AD429" i="2"/>
  <c r="AD332" i="2"/>
  <c r="AD353" i="2"/>
  <c r="N688" i="2"/>
  <c r="N472" i="2"/>
  <c r="S412" i="2"/>
  <c r="S1180" i="2"/>
  <c r="AD1160" i="2"/>
  <c r="AD976" i="2"/>
  <c r="AD912" i="2"/>
  <c r="N944" i="2"/>
  <c r="AD944" i="2" s="1"/>
  <c r="O964" i="2"/>
  <c r="AE977" i="2" s="1"/>
  <c r="N704" i="2"/>
  <c r="AD592" i="2"/>
  <c r="O218" i="2"/>
  <c r="AE232" i="2" s="1"/>
  <c r="AD333" i="2"/>
  <c r="AD354" i="2"/>
  <c r="AD250" i="2"/>
  <c r="AD34" i="2"/>
  <c r="S146" i="2"/>
  <c r="N960" i="2"/>
  <c r="N836" i="2"/>
  <c r="AD686" i="2"/>
  <c r="AD684" i="2"/>
  <c r="AD1136" i="2"/>
  <c r="AD977" i="2"/>
  <c r="N928" i="2"/>
  <c r="O916" i="2" s="1"/>
  <c r="AE934" i="2" s="1"/>
  <c r="S748" i="2"/>
  <c r="AD593" i="2"/>
  <c r="N548" i="2"/>
  <c r="N130" i="2"/>
  <c r="AD248" i="2"/>
  <c r="S26" i="2"/>
  <c r="AD7" i="2"/>
  <c r="AD35" i="2"/>
  <c r="N952" i="2"/>
  <c r="AD646" i="2"/>
  <c r="AD6" i="2"/>
  <c r="N1044" i="2"/>
  <c r="O1036" i="2" s="1"/>
  <c r="N1176" i="2"/>
  <c r="AD1176" i="2" s="1"/>
  <c r="N1148" i="2"/>
  <c r="AD1149" i="2" s="1"/>
  <c r="AD877" i="2"/>
  <c r="AD897" i="2"/>
  <c r="AD730" i="2"/>
  <c r="AD644" i="2"/>
  <c r="AD420" i="2"/>
  <c r="N1168" i="2"/>
  <c r="AD718" i="2"/>
  <c r="AD716" i="2"/>
  <c r="AD578" i="2"/>
  <c r="AD1145" i="2"/>
  <c r="AD1144" i="2"/>
  <c r="N1104" i="2"/>
  <c r="AD878" i="2"/>
  <c r="AD896" i="2"/>
  <c r="S244" i="2"/>
  <c r="N214" i="2"/>
  <c r="AD216" i="2" s="1"/>
  <c r="N1272" i="2"/>
  <c r="O1252" i="2" s="1"/>
  <c r="N736" i="2"/>
  <c r="S98" i="2"/>
  <c r="AD1237" i="2"/>
  <c r="AD1236" i="2"/>
  <c r="AD1238" i="2"/>
  <c r="AD1148" i="2"/>
  <c r="AD1150" i="2"/>
  <c r="AD697" i="2"/>
  <c r="AD696" i="2"/>
  <c r="AD698" i="2"/>
  <c r="AD204" i="2"/>
  <c r="AD203" i="2"/>
  <c r="AD202" i="2"/>
  <c r="AD192" i="2"/>
  <c r="AD191" i="2"/>
  <c r="AD190" i="2"/>
  <c r="AD159" i="2"/>
  <c r="AD158" i="2"/>
  <c r="AD160" i="2"/>
  <c r="AD1249" i="2"/>
  <c r="AD1248" i="2"/>
  <c r="AD1250" i="2"/>
  <c r="AD1129" i="2"/>
  <c r="AD1128" i="2"/>
  <c r="AD1130" i="2"/>
  <c r="AD329" i="2"/>
  <c r="AD328" i="2"/>
  <c r="AD330" i="2"/>
  <c r="AD60" i="2"/>
  <c r="AD59" i="2"/>
  <c r="AD58" i="2"/>
  <c r="AE983" i="2"/>
  <c r="AE979" i="2"/>
  <c r="AE967" i="2"/>
  <c r="AE964" i="2"/>
  <c r="AE972" i="2"/>
  <c r="AE984" i="2"/>
  <c r="AD652" i="2"/>
  <c r="AD654" i="2"/>
  <c r="AD653" i="2"/>
  <c r="O652" i="2"/>
  <c r="AD187" i="2"/>
  <c r="AD186" i="2"/>
  <c r="AD188" i="2"/>
  <c r="AD148" i="2"/>
  <c r="O146" i="2"/>
  <c r="AD147" i="2"/>
  <c r="AD146" i="2"/>
  <c r="AD721" i="2"/>
  <c r="AD720" i="2"/>
  <c r="AD722" i="2"/>
  <c r="AD1225" i="2"/>
  <c r="AD1224" i="2"/>
  <c r="AD1226" i="2"/>
  <c r="AD1117" i="2"/>
  <c r="AD1118" i="2"/>
  <c r="AD1116" i="2"/>
  <c r="AD1082" i="2"/>
  <c r="AD1081" i="2"/>
  <c r="AD1080" i="2"/>
  <c r="AD681" i="2"/>
  <c r="AD680" i="2"/>
  <c r="AD682" i="2"/>
  <c r="AD525" i="2"/>
  <c r="AD524" i="2"/>
  <c r="AD526" i="2"/>
  <c r="AD550" i="2"/>
  <c r="AD549" i="2"/>
  <c r="AD548" i="2"/>
  <c r="AD530" i="2"/>
  <c r="AD529" i="2"/>
  <c r="AD528" i="2"/>
  <c r="AD176" i="2"/>
  <c r="AD175" i="2"/>
  <c r="AD174" i="2"/>
  <c r="AD132" i="2"/>
  <c r="AD131" i="2"/>
  <c r="AD130" i="2"/>
  <c r="N1228" i="2"/>
  <c r="S1228" i="2"/>
  <c r="AD1198" i="2"/>
  <c r="AD1197" i="2"/>
  <c r="AD1196" i="2"/>
  <c r="AD1217" i="2"/>
  <c r="AD1216" i="2"/>
  <c r="AD1218" i="2"/>
  <c r="AD1141" i="2"/>
  <c r="AD1140" i="2"/>
  <c r="AD1142" i="2"/>
  <c r="O1012" i="2"/>
  <c r="AD1014" i="2"/>
  <c r="AD1013" i="2"/>
  <c r="AD1012" i="2"/>
  <c r="AD1262" i="2"/>
  <c r="AD1261" i="2"/>
  <c r="AD1260" i="2"/>
  <c r="AD1268" i="2"/>
  <c r="AD1270" i="2"/>
  <c r="AD1269" i="2"/>
  <c r="AD1240" i="2"/>
  <c r="AD1242" i="2"/>
  <c r="AD1241" i="2"/>
  <c r="AD1182" i="2"/>
  <c r="AD1181" i="2"/>
  <c r="AD1180" i="2"/>
  <c r="AD1122" i="2"/>
  <c r="AD1121" i="2"/>
  <c r="AD1120" i="2"/>
  <c r="AD1105" i="2"/>
  <c r="AD1104" i="2"/>
  <c r="AD1106" i="2"/>
  <c r="N1084" i="2"/>
  <c r="S1084" i="2"/>
  <c r="AD1037" i="2"/>
  <c r="AD1038" i="2"/>
  <c r="AD1036" i="2"/>
  <c r="S1012" i="2"/>
  <c r="N872" i="2"/>
  <c r="AD941" i="2"/>
  <c r="AD942" i="2"/>
  <c r="AD940" i="2"/>
  <c r="AD890" i="2"/>
  <c r="AD889" i="2"/>
  <c r="AD888" i="2"/>
  <c r="S844" i="2"/>
  <c r="N844" i="2"/>
  <c r="AD830" i="2"/>
  <c r="AD828" i="2"/>
  <c r="AD829" i="2"/>
  <c r="S964" i="2"/>
  <c r="N880" i="2"/>
  <c r="AD822" i="2"/>
  <c r="O820" i="2"/>
  <c r="AD821" i="2"/>
  <c r="AD820" i="2"/>
  <c r="AD758" i="2"/>
  <c r="AD757" i="2"/>
  <c r="AD756" i="2"/>
  <c r="AD754" i="2"/>
  <c r="AD753" i="2"/>
  <c r="AD752" i="2"/>
  <c r="S652" i="2"/>
  <c r="AD616" i="2"/>
  <c r="AD618" i="2"/>
  <c r="AD617" i="2"/>
  <c r="N584" i="2"/>
  <c r="S556" i="2"/>
  <c r="N556" i="2"/>
  <c r="AD366" i="2"/>
  <c r="AD365" i="2"/>
  <c r="AD364" i="2"/>
  <c r="AD341" i="2"/>
  <c r="AD340" i="2"/>
  <c r="AD342" i="2"/>
  <c r="O340" i="2"/>
  <c r="AD360" i="2"/>
  <c r="AD361" i="2"/>
  <c r="AD362" i="2"/>
  <c r="AD504" i="2"/>
  <c r="AD506" i="2"/>
  <c r="AD505" i="2"/>
  <c r="N380" i="2"/>
  <c r="AD140" i="2"/>
  <c r="AD138" i="2"/>
  <c r="AD139" i="2"/>
  <c r="N252" i="2"/>
  <c r="S170" i="2"/>
  <c r="N170" i="2"/>
  <c r="AD282" i="2"/>
  <c r="AD281" i="2"/>
  <c r="AD280" i="2"/>
  <c r="S50" i="2"/>
  <c r="AD127" i="2"/>
  <c r="AD126" i="2"/>
  <c r="O122" i="2"/>
  <c r="AD128" i="2"/>
  <c r="O74" i="2"/>
  <c r="AD76" i="2"/>
  <c r="AD75" i="2"/>
  <c r="AD74" i="2"/>
  <c r="O1204" i="2"/>
  <c r="AD1206" i="2"/>
  <c r="AD1205" i="2"/>
  <c r="AD1204" i="2"/>
  <c r="AD974" i="2"/>
  <c r="AD973" i="2"/>
  <c r="AD972" i="2"/>
  <c r="AE929" i="2"/>
  <c r="S892" i="2"/>
  <c r="N892" i="2"/>
  <c r="AD1254" i="2"/>
  <c r="AD1253" i="2"/>
  <c r="AD1252" i="2"/>
  <c r="AD1258" i="2"/>
  <c r="AD1257" i="2"/>
  <c r="AD1256" i="2"/>
  <c r="N1192" i="2"/>
  <c r="AD1178" i="2"/>
  <c r="AD990" i="2"/>
  <c r="AD988" i="2"/>
  <c r="AD989" i="2"/>
  <c r="O988" i="2"/>
  <c r="AD1005" i="2"/>
  <c r="AD1006" i="2"/>
  <c r="AD1004" i="2"/>
  <c r="AD986" i="2"/>
  <c r="AD984" i="2"/>
  <c r="AD1073" i="2"/>
  <c r="AD1072" i="2"/>
  <c r="AD1074" i="2"/>
  <c r="AD1041" i="2"/>
  <c r="AD1040" i="2"/>
  <c r="AD1042" i="2"/>
  <c r="S772" i="2"/>
  <c r="N772" i="2"/>
  <c r="AD902" i="2"/>
  <c r="AD900" i="2"/>
  <c r="AD901" i="2"/>
  <c r="AD842" i="2"/>
  <c r="AD841" i="2"/>
  <c r="AD840" i="2"/>
  <c r="S820" i="2"/>
  <c r="AD704" i="2"/>
  <c r="AD705" i="2"/>
  <c r="AD706" i="2"/>
  <c r="N732" i="2"/>
  <c r="AD694" i="2"/>
  <c r="AD605" i="2"/>
  <c r="O604" i="2"/>
  <c r="AD606" i="2"/>
  <c r="AD604" i="2"/>
  <c r="AD560" i="2"/>
  <c r="AD562" i="2"/>
  <c r="AD561" i="2"/>
  <c r="AD514" i="2"/>
  <c r="AD512" i="2"/>
  <c r="AD513" i="2"/>
  <c r="AD552" i="2"/>
  <c r="AD554" i="2"/>
  <c r="AD553" i="2"/>
  <c r="N532" i="2"/>
  <c r="S532" i="2"/>
  <c r="AD662" i="2"/>
  <c r="AD661" i="2"/>
  <c r="AD660" i="2"/>
  <c r="AD386" i="2"/>
  <c r="AD384" i="2"/>
  <c r="AD385" i="2"/>
  <c r="S340" i="2"/>
  <c r="AD486" i="2"/>
  <c r="O484" i="2"/>
  <c r="AD485" i="2"/>
  <c r="AD484" i="2"/>
  <c r="AD338" i="2"/>
  <c r="AD336" i="2"/>
  <c r="AD337" i="2"/>
  <c r="AD200" i="2"/>
  <c r="AD199" i="2"/>
  <c r="AD198" i="2"/>
  <c r="AD168" i="2"/>
  <c r="AD167" i="2"/>
  <c r="AD166" i="2"/>
  <c r="S194" i="2"/>
  <c r="N194" i="2"/>
  <c r="AE119" i="2"/>
  <c r="AE114" i="2"/>
  <c r="AE108" i="2"/>
  <c r="AE105" i="2"/>
  <c r="AE103" i="2"/>
  <c r="AE98" i="2"/>
  <c r="AE118" i="2"/>
  <c r="AE112" i="2"/>
  <c r="AE109" i="2"/>
  <c r="AE107" i="2"/>
  <c r="AE102" i="2"/>
  <c r="AE116" i="2"/>
  <c r="AE113" i="2"/>
  <c r="AE111" i="2"/>
  <c r="AE106" i="2"/>
  <c r="AE100" i="2"/>
  <c r="AG98" i="2"/>
  <c r="AG99" i="2" s="1"/>
  <c r="AG100" i="2" s="1"/>
  <c r="AG101" i="2" s="1"/>
  <c r="AG102" i="2" s="1"/>
  <c r="AG103" i="2" s="1"/>
  <c r="AG104" i="2" s="1"/>
  <c r="AG105" i="2" s="1"/>
  <c r="AG106" i="2" s="1"/>
  <c r="AG107" i="2" s="1"/>
  <c r="AG108" i="2" s="1"/>
  <c r="AG109" i="2" s="1"/>
  <c r="AG110" i="2" s="1"/>
  <c r="AG111" i="2" s="1"/>
  <c r="AG112" i="2" s="1"/>
  <c r="AG113" i="2" s="1"/>
  <c r="AG114" i="2" s="1"/>
  <c r="AG115" i="2" s="1"/>
  <c r="AG116" i="2" s="1"/>
  <c r="AG117" i="2" s="1"/>
  <c r="AG118" i="2" s="1"/>
  <c r="AG119" i="2" s="1"/>
  <c r="AG120" i="2" s="1"/>
  <c r="AE120" i="2"/>
  <c r="AE117" i="2"/>
  <c r="AE115" i="2"/>
  <c r="AE110" i="2"/>
  <c r="AE104" i="2"/>
  <c r="AE101" i="2"/>
  <c r="AE99" i="2"/>
  <c r="AF98" i="2"/>
  <c r="AF99" i="2" s="1"/>
  <c r="AF100" i="2" s="1"/>
  <c r="AF101" i="2" s="1"/>
  <c r="AF102" i="2" s="1"/>
  <c r="AF103" i="2" s="1"/>
  <c r="AF104" i="2" s="1"/>
  <c r="AF105" i="2" s="1"/>
  <c r="AF106" i="2" s="1"/>
  <c r="AF107" i="2" s="1"/>
  <c r="AF108" i="2" s="1"/>
  <c r="AF109" i="2" s="1"/>
  <c r="AF110" i="2" s="1"/>
  <c r="AF111" i="2" s="1"/>
  <c r="AF112" i="2" s="1"/>
  <c r="AF113" i="2" s="1"/>
  <c r="AF114" i="2" s="1"/>
  <c r="AF115" i="2" s="1"/>
  <c r="AF116" i="2" s="1"/>
  <c r="AF117" i="2" s="1"/>
  <c r="AF118" i="2" s="1"/>
  <c r="AF119" i="2" s="1"/>
  <c r="AF120" i="2" s="1"/>
  <c r="AD104" i="2"/>
  <c r="AD103" i="2"/>
  <c r="AD102" i="2"/>
  <c r="AD4" i="2"/>
  <c r="O2" i="2"/>
  <c r="AD3" i="2"/>
  <c r="AD2" i="2"/>
  <c r="AD1264" i="2"/>
  <c r="AD1265" i="2"/>
  <c r="AD1266" i="2"/>
  <c r="AD1246" i="2"/>
  <c r="AD1245" i="2"/>
  <c r="AD1244" i="2"/>
  <c r="AD1102" i="2"/>
  <c r="AD1101" i="2"/>
  <c r="AD1100" i="2"/>
  <c r="AD1124" i="2"/>
  <c r="AD1126" i="2"/>
  <c r="AD1125" i="2"/>
  <c r="O1060" i="2"/>
  <c r="AD1062" i="2"/>
  <c r="AD1061" i="2"/>
  <c r="AD1060" i="2"/>
  <c r="AD904" i="2"/>
  <c r="AD906" i="2"/>
  <c r="AD905" i="2"/>
  <c r="S1252" i="2"/>
  <c r="AD1214" i="2"/>
  <c r="AD1213" i="2"/>
  <c r="AD1212" i="2"/>
  <c r="S1204" i="2"/>
  <c r="AD1157" i="2"/>
  <c r="AD1156" i="2"/>
  <c r="AD1158" i="2"/>
  <c r="S1132" i="2"/>
  <c r="N1132" i="2"/>
  <c r="S1108" i="2"/>
  <c r="N1108" i="2"/>
  <c r="AD1076" i="2"/>
  <c r="AD1078" i="2"/>
  <c r="AD1077" i="2"/>
  <c r="AD1070" i="2"/>
  <c r="AD1069" i="2"/>
  <c r="AD1068" i="2"/>
  <c r="AD1018" i="2"/>
  <c r="AD1017" i="2"/>
  <c r="AD1016" i="2"/>
  <c r="AD1065" i="2"/>
  <c r="AD1066" i="2"/>
  <c r="AD1064" i="2"/>
  <c r="AD1022" i="2"/>
  <c r="AD1021" i="2"/>
  <c r="AD1020" i="2"/>
  <c r="AD749" i="2"/>
  <c r="AD748" i="2"/>
  <c r="AD750" i="2"/>
  <c r="O748" i="2"/>
  <c r="N884" i="2"/>
  <c r="AD862" i="2"/>
  <c r="AD860" i="2"/>
  <c r="AD861" i="2"/>
  <c r="AD849" i="2"/>
  <c r="AD848" i="2"/>
  <c r="AD850" i="2"/>
  <c r="S796" i="2"/>
  <c r="N796" i="2"/>
  <c r="AD816" i="2"/>
  <c r="AD818" i="2"/>
  <c r="AD817" i="2"/>
  <c r="AD800" i="2"/>
  <c r="AD788" i="2"/>
  <c r="AD790" i="2"/>
  <c r="AD789" i="2"/>
  <c r="N676" i="2"/>
  <c r="S676" i="2"/>
  <c r="S628" i="2"/>
  <c r="N628" i="2"/>
  <c r="S508" i="2"/>
  <c r="N508" i="2"/>
  <c r="AD650" i="2"/>
  <c r="AD649" i="2"/>
  <c r="AD648" i="2"/>
  <c r="AD438" i="2"/>
  <c r="AD436" i="2"/>
  <c r="O436" i="2"/>
  <c r="AD437" i="2"/>
  <c r="AD462" i="2"/>
  <c r="O460" i="2"/>
  <c r="AD461" i="2"/>
  <c r="AD460" i="2"/>
  <c r="N320" i="2"/>
  <c r="S316" i="2"/>
  <c r="AD456" i="2"/>
  <c r="AD458" i="2"/>
  <c r="AD457" i="2"/>
  <c r="AD260" i="2"/>
  <c r="AD262" i="2"/>
  <c r="AD261" i="2"/>
  <c r="AD270" i="2"/>
  <c r="O268" i="2"/>
  <c r="AD269" i="2"/>
  <c r="AD268" i="2"/>
  <c r="AD294" i="2"/>
  <c r="O292" i="2"/>
  <c r="AD293" i="2"/>
  <c r="AD292" i="2"/>
  <c r="AD50" i="2"/>
  <c r="AD52" i="2"/>
  <c r="AD51" i="2"/>
  <c r="AD28" i="2"/>
  <c r="AD27" i="2"/>
  <c r="AD26" i="2"/>
  <c r="O26" i="2"/>
  <c r="AD88" i="2"/>
  <c r="AD86" i="2"/>
  <c r="AD87" i="2"/>
  <c r="AD48" i="2"/>
  <c r="AD47" i="2"/>
  <c r="AD46" i="2"/>
  <c r="AD15" i="2"/>
  <c r="AD14" i="2"/>
  <c r="AD16" i="2"/>
  <c r="AD1032" i="2"/>
  <c r="AD1033" i="2"/>
  <c r="AD1034" i="2"/>
  <c r="AD870" i="2"/>
  <c r="AD869" i="2"/>
  <c r="AD868" i="2"/>
  <c r="AD854" i="2"/>
  <c r="AD852" i="2"/>
  <c r="AD853" i="2"/>
  <c r="AD969" i="2"/>
  <c r="AD968" i="2"/>
  <c r="AD970" i="2"/>
  <c r="AD810" i="2"/>
  <c r="AD809" i="2"/>
  <c r="AD808" i="2"/>
  <c r="S724" i="2"/>
  <c r="N724" i="2"/>
  <c r="AD782" i="2"/>
  <c r="AD781" i="2"/>
  <c r="AD780" i="2"/>
  <c r="AD814" i="2"/>
  <c r="AD813" i="2"/>
  <c r="AD812" i="2"/>
  <c r="AD760" i="2"/>
  <c r="AD762" i="2"/>
  <c r="AD761" i="2"/>
  <c r="AD702" i="2"/>
  <c r="O700" i="2"/>
  <c r="AD700" i="2"/>
  <c r="AD701" i="2"/>
  <c r="AD714" i="2"/>
  <c r="AD713" i="2"/>
  <c r="AD712" i="2"/>
  <c r="AD540" i="2"/>
  <c r="AD541" i="2"/>
  <c r="AD542" i="2"/>
  <c r="AD538" i="2"/>
  <c r="AD536" i="2"/>
  <c r="AD537" i="2"/>
  <c r="AD640" i="2"/>
  <c r="AD642" i="2"/>
  <c r="AD641" i="2"/>
  <c r="AD518" i="2"/>
  <c r="AD516" i="2"/>
  <c r="AD517" i="2"/>
  <c r="AD412" i="2"/>
  <c r="AD414" i="2"/>
  <c r="O412" i="2"/>
  <c r="AD413" i="2"/>
  <c r="S388" i="2"/>
  <c r="N388" i="2"/>
  <c r="AD358" i="2"/>
  <c r="AD356" i="2"/>
  <c r="AD357" i="2"/>
  <c r="AD492" i="2"/>
  <c r="AD494" i="2"/>
  <c r="AD493" i="2"/>
  <c r="AD480" i="2"/>
  <c r="AD482" i="2"/>
  <c r="AD481" i="2"/>
  <c r="AD402" i="2"/>
  <c r="AD401" i="2"/>
  <c r="AD400" i="2"/>
  <c r="AD324" i="2"/>
  <c r="AD325" i="2"/>
  <c r="AD326" i="2"/>
  <c r="AE234" i="2"/>
  <c r="AE228" i="2"/>
  <c r="AE225" i="2"/>
  <c r="AE223" i="2"/>
  <c r="AE218" i="2"/>
  <c r="AE238" i="2"/>
  <c r="AE227" i="2"/>
  <c r="AE222" i="2"/>
  <c r="AE236" i="2"/>
  <c r="AE233" i="2"/>
  <c r="AE231" i="2"/>
  <c r="AE226" i="2"/>
  <c r="AE240" i="2"/>
  <c r="AE237" i="2"/>
  <c r="AE235" i="2"/>
  <c r="AE230" i="2"/>
  <c r="AE224" i="2"/>
  <c r="AE221" i="2"/>
  <c r="AD152" i="2"/>
  <c r="AD150" i="2"/>
  <c r="AD151" i="2"/>
  <c r="AD206" i="2"/>
  <c r="AD208" i="2"/>
  <c r="AD207" i="2"/>
  <c r="AD136" i="2"/>
  <c r="AD135" i="2"/>
  <c r="AD134" i="2"/>
  <c r="AD244" i="2"/>
  <c r="AD246" i="2"/>
  <c r="O244" i="2"/>
  <c r="AD245" i="2"/>
  <c r="AD230" i="2"/>
  <c r="AD232" i="2"/>
  <c r="AD231" i="2"/>
  <c r="AD180" i="2"/>
  <c r="AD178" i="2"/>
  <c r="AD179" i="2"/>
  <c r="S122" i="2"/>
  <c r="AD80" i="2"/>
  <c r="AD79" i="2"/>
  <c r="AD78" i="2"/>
  <c r="AD31" i="2"/>
  <c r="AD30" i="2"/>
  <c r="AD32" i="2"/>
  <c r="AD921" i="2" l="1"/>
  <c r="AD920" i="2"/>
  <c r="AD922" i="2"/>
  <c r="AD56" i="2"/>
  <c r="AD55" i="2"/>
  <c r="AD54" i="2"/>
  <c r="AD910" i="2"/>
  <c r="AD909" i="2"/>
  <c r="AD908" i="2"/>
  <c r="AD1186" i="2"/>
  <c r="AD1184" i="2"/>
  <c r="AD1185" i="2"/>
  <c r="AE928" i="2"/>
  <c r="O868" i="2"/>
  <c r="AE974" i="2"/>
  <c r="AE968" i="2"/>
  <c r="AE986" i="2"/>
  <c r="AD670" i="2"/>
  <c r="AD668" i="2"/>
  <c r="AD669" i="2"/>
  <c r="AD601" i="2"/>
  <c r="AD600" i="2"/>
  <c r="AD602" i="2"/>
  <c r="AD596" i="2"/>
  <c r="AD598" i="2"/>
  <c r="AD597" i="2"/>
  <c r="AE981" i="2"/>
  <c r="AE971" i="2"/>
  <c r="AD793" i="2"/>
  <c r="AD792" i="2"/>
  <c r="AD794" i="2"/>
  <c r="AE916" i="2"/>
  <c r="AE965" i="2"/>
  <c r="AE969" i="2"/>
  <c r="AE985" i="2"/>
  <c r="AE966" i="2"/>
  <c r="AD570" i="2"/>
  <c r="AD569" i="2"/>
  <c r="AD568" i="2"/>
  <c r="AE975" i="2"/>
  <c r="AF218" i="2"/>
  <c r="AF219" i="2" s="1"/>
  <c r="AF220" i="2" s="1"/>
  <c r="AF221" i="2" s="1"/>
  <c r="AF222" i="2" s="1"/>
  <c r="AF223" i="2" s="1"/>
  <c r="AF224" i="2" s="1"/>
  <c r="AF225" i="2" s="1"/>
  <c r="AF226" i="2" s="1"/>
  <c r="AF227" i="2" s="1"/>
  <c r="AF228" i="2" s="1"/>
  <c r="AF229" i="2" s="1"/>
  <c r="AF230" i="2" s="1"/>
  <c r="AF231" i="2" s="1"/>
  <c r="AF232" i="2" s="1"/>
  <c r="AF233" i="2" s="1"/>
  <c r="AF234" i="2" s="1"/>
  <c r="AF235" i="2" s="1"/>
  <c r="AF236" i="2" s="1"/>
  <c r="AF237" i="2" s="1"/>
  <c r="AF238" i="2" s="1"/>
  <c r="AF239" i="2" s="1"/>
  <c r="AF240" i="2" s="1"/>
  <c r="AG218" i="2"/>
  <c r="AG219" i="2" s="1"/>
  <c r="AG220" i="2" s="1"/>
  <c r="AG221" i="2" s="1"/>
  <c r="AG222" i="2" s="1"/>
  <c r="AG223" i="2" s="1"/>
  <c r="AG224" i="2" s="1"/>
  <c r="AG225" i="2" s="1"/>
  <c r="AG226" i="2" s="1"/>
  <c r="AG227" i="2" s="1"/>
  <c r="AG228" i="2" s="1"/>
  <c r="AG229" i="2" s="1"/>
  <c r="AG230" i="2" s="1"/>
  <c r="AG231" i="2" s="1"/>
  <c r="AG232" i="2" s="1"/>
  <c r="AG233" i="2" s="1"/>
  <c r="AG234" i="2" s="1"/>
  <c r="AG235" i="2" s="1"/>
  <c r="AG236" i="2" s="1"/>
  <c r="AG237" i="2" s="1"/>
  <c r="AG238" i="2" s="1"/>
  <c r="AG239" i="2" s="1"/>
  <c r="AG240" i="2" s="1"/>
  <c r="AE229" i="2"/>
  <c r="AE239" i="2"/>
  <c r="AD801" i="2"/>
  <c r="O1156" i="2"/>
  <c r="AE1164" i="2" s="1"/>
  <c r="AD693" i="2"/>
  <c r="AD1177" i="2"/>
  <c r="AG964" i="2"/>
  <c r="AG965" i="2" s="1"/>
  <c r="AG966" i="2" s="1"/>
  <c r="AG967" i="2" s="1"/>
  <c r="AG968" i="2" s="1"/>
  <c r="AG969" i="2" s="1"/>
  <c r="AG970" i="2" s="1"/>
  <c r="AG971" i="2" s="1"/>
  <c r="AG972" i="2" s="1"/>
  <c r="AG973" i="2" s="1"/>
  <c r="AG974" i="2" s="1"/>
  <c r="AG975" i="2" s="1"/>
  <c r="AG976" i="2" s="1"/>
  <c r="AG977" i="2" s="1"/>
  <c r="AG978" i="2" s="1"/>
  <c r="AG979" i="2" s="1"/>
  <c r="AG980" i="2" s="1"/>
  <c r="AG981" i="2" s="1"/>
  <c r="AG982" i="2" s="1"/>
  <c r="AG983" i="2" s="1"/>
  <c r="AG984" i="2" s="1"/>
  <c r="AG985" i="2" s="1"/>
  <c r="AG986" i="2" s="1"/>
  <c r="AE973" i="2"/>
  <c r="AE978" i="2"/>
  <c r="AE976" i="2"/>
  <c r="AD946" i="2"/>
  <c r="AE970" i="2"/>
  <c r="AE219" i="2"/>
  <c r="AE220" i="2"/>
  <c r="O50" i="2"/>
  <c r="AE980" i="2"/>
  <c r="AE982" i="2"/>
  <c r="AD502" i="2"/>
  <c r="AD501" i="2"/>
  <c r="AD500" i="2"/>
  <c r="AD1057" i="2"/>
  <c r="AD1056" i="2"/>
  <c r="AD1058" i="2"/>
  <c r="AE931" i="2"/>
  <c r="AG916" i="2"/>
  <c r="AG917" i="2" s="1"/>
  <c r="AG918" i="2" s="1"/>
  <c r="AG919" i="2" s="1"/>
  <c r="AG920" i="2" s="1"/>
  <c r="AG921" i="2" s="1"/>
  <c r="AG922" i="2" s="1"/>
  <c r="AG923" i="2" s="1"/>
  <c r="AG924" i="2" s="1"/>
  <c r="AG925" i="2" s="1"/>
  <c r="AG926" i="2" s="1"/>
  <c r="AG927" i="2" s="1"/>
  <c r="AG928" i="2" s="1"/>
  <c r="AG929" i="2" s="1"/>
  <c r="AG930" i="2" s="1"/>
  <c r="AG931" i="2" s="1"/>
  <c r="AG932" i="2" s="1"/>
  <c r="AG933" i="2" s="1"/>
  <c r="AG934" i="2" s="1"/>
  <c r="AG935" i="2" s="1"/>
  <c r="AG936" i="2" s="1"/>
  <c r="AG937" i="2" s="1"/>
  <c r="AG938" i="2" s="1"/>
  <c r="AE917" i="2"/>
  <c r="AE919" i="2"/>
  <c r="AE918" i="2"/>
  <c r="AE933" i="2"/>
  <c r="AF916" i="2"/>
  <c r="AF917" i="2" s="1"/>
  <c r="AF918" i="2" s="1"/>
  <c r="AF919" i="2" s="1"/>
  <c r="AF920" i="2" s="1"/>
  <c r="AF921" i="2" s="1"/>
  <c r="AF922" i="2" s="1"/>
  <c r="AF923" i="2" s="1"/>
  <c r="AF924" i="2" s="1"/>
  <c r="AF925" i="2" s="1"/>
  <c r="AF926" i="2" s="1"/>
  <c r="AF927" i="2" s="1"/>
  <c r="AF928" i="2" s="1"/>
  <c r="AF929" i="2" s="1"/>
  <c r="AF930" i="2" s="1"/>
  <c r="AF931" i="2" s="1"/>
  <c r="AF932" i="2" s="1"/>
  <c r="AF933" i="2" s="1"/>
  <c r="AF934" i="2" s="1"/>
  <c r="AF935" i="2" s="1"/>
  <c r="AF936" i="2" s="1"/>
  <c r="AF937" i="2" s="1"/>
  <c r="AF938" i="2" s="1"/>
  <c r="AD214" i="2"/>
  <c r="AE921" i="2"/>
  <c r="AE920" i="2"/>
  <c r="AE935" i="2"/>
  <c r="AD1168" i="2"/>
  <c r="AD1170" i="2"/>
  <c r="AD1169" i="2"/>
  <c r="AD1044" i="2"/>
  <c r="AD1045" i="2"/>
  <c r="AD1046" i="2"/>
  <c r="AE932" i="2"/>
  <c r="AD215" i="2"/>
  <c r="AD929" i="2"/>
  <c r="AE923" i="2"/>
  <c r="AE922" i="2"/>
  <c r="AE938" i="2"/>
  <c r="O940" i="2"/>
  <c r="AE962" i="2" s="1"/>
  <c r="AD836" i="2"/>
  <c r="AD838" i="2"/>
  <c r="AD837" i="2"/>
  <c r="AD736" i="2"/>
  <c r="AD737" i="2"/>
  <c r="AD738" i="2"/>
  <c r="AE936" i="2"/>
  <c r="AD945" i="2"/>
  <c r="AD930" i="2"/>
  <c r="AE925" i="2"/>
  <c r="AE924" i="2"/>
  <c r="AE930" i="2"/>
  <c r="AD960" i="2"/>
  <c r="AD961" i="2"/>
  <c r="AD962" i="2"/>
  <c r="AD474" i="2"/>
  <c r="AD473" i="2"/>
  <c r="AD472" i="2"/>
  <c r="AE937" i="2"/>
  <c r="AD1273" i="2"/>
  <c r="AD1274" i="2"/>
  <c r="AD1272" i="2"/>
  <c r="AD928" i="2"/>
  <c r="AE927" i="2"/>
  <c r="AE926" i="2"/>
  <c r="AD952" i="2"/>
  <c r="AD954" i="2"/>
  <c r="AD953" i="2"/>
  <c r="AD688" i="2"/>
  <c r="AD690" i="2"/>
  <c r="AD689" i="2"/>
  <c r="AE264" i="2"/>
  <c r="AE258" i="2"/>
  <c r="AE255" i="2"/>
  <c r="AE253" i="2"/>
  <c r="AE248" i="2"/>
  <c r="AE262" i="2"/>
  <c r="AE259" i="2"/>
  <c r="AE257" i="2"/>
  <c r="AE252" i="2"/>
  <c r="AE246" i="2"/>
  <c r="AG244" i="2"/>
  <c r="AG245" i="2" s="1"/>
  <c r="AG246" i="2" s="1"/>
  <c r="AG247" i="2" s="1"/>
  <c r="AG248" i="2" s="1"/>
  <c r="AG249" i="2" s="1"/>
  <c r="AG250" i="2" s="1"/>
  <c r="AG251" i="2" s="1"/>
  <c r="AG252" i="2" s="1"/>
  <c r="AG253" i="2" s="1"/>
  <c r="AG254" i="2" s="1"/>
  <c r="AG255" i="2" s="1"/>
  <c r="AG256" i="2" s="1"/>
  <c r="AG257" i="2" s="1"/>
  <c r="AG258" i="2" s="1"/>
  <c r="AG259" i="2" s="1"/>
  <c r="AG260" i="2" s="1"/>
  <c r="AG261" i="2" s="1"/>
  <c r="AG262" i="2" s="1"/>
  <c r="AG263" i="2" s="1"/>
  <c r="AG264" i="2" s="1"/>
  <c r="AG265" i="2" s="1"/>
  <c r="AG266" i="2" s="1"/>
  <c r="AE266" i="2"/>
  <c r="AE263" i="2"/>
  <c r="AE261" i="2"/>
  <c r="AE256" i="2"/>
  <c r="AE250" i="2"/>
  <c r="AE247" i="2"/>
  <c r="AE245" i="2"/>
  <c r="AF244" i="2"/>
  <c r="AF245" i="2" s="1"/>
  <c r="AF246" i="2" s="1"/>
  <c r="AF247" i="2" s="1"/>
  <c r="AF248" i="2" s="1"/>
  <c r="AF249" i="2" s="1"/>
  <c r="AF250" i="2" s="1"/>
  <c r="AF251" i="2" s="1"/>
  <c r="AF252" i="2" s="1"/>
  <c r="AF253" i="2" s="1"/>
  <c r="AF254" i="2" s="1"/>
  <c r="AF255" i="2" s="1"/>
  <c r="AF256" i="2" s="1"/>
  <c r="AF257" i="2" s="1"/>
  <c r="AF258" i="2" s="1"/>
  <c r="AF259" i="2" s="1"/>
  <c r="AF260" i="2" s="1"/>
  <c r="AF261" i="2" s="1"/>
  <c r="AF262" i="2" s="1"/>
  <c r="AF263" i="2" s="1"/>
  <c r="AF264" i="2" s="1"/>
  <c r="AF265" i="2" s="1"/>
  <c r="AF266" i="2" s="1"/>
  <c r="AE265" i="2"/>
  <c r="AE260" i="2"/>
  <c r="AE254" i="2"/>
  <c r="AE251" i="2"/>
  <c r="AE249" i="2"/>
  <c r="AE244" i="2"/>
  <c r="AD390" i="2"/>
  <c r="AD389" i="2"/>
  <c r="AD388" i="2"/>
  <c r="O388" i="2"/>
  <c r="AD678" i="2"/>
  <c r="AD677" i="2"/>
  <c r="AD676" i="2"/>
  <c r="O676" i="2"/>
  <c r="O1108" i="2"/>
  <c r="AD1110" i="2"/>
  <c r="AD1108" i="2"/>
  <c r="AD1109" i="2"/>
  <c r="AD195" i="2"/>
  <c r="AD194" i="2"/>
  <c r="AD196" i="2"/>
  <c r="O194" i="2"/>
  <c r="AD734" i="2"/>
  <c r="AD733" i="2"/>
  <c r="AD732" i="2"/>
  <c r="AD1193" i="2"/>
  <c r="AD1192" i="2"/>
  <c r="AD1194" i="2"/>
  <c r="AD893" i="2"/>
  <c r="AD892" i="2"/>
  <c r="O892" i="2"/>
  <c r="AD894" i="2"/>
  <c r="AD254" i="2"/>
  <c r="AD253" i="2"/>
  <c r="AD252" i="2"/>
  <c r="AD382" i="2"/>
  <c r="AD381" i="2"/>
  <c r="AD380" i="2"/>
  <c r="AD882" i="2"/>
  <c r="AD881" i="2"/>
  <c r="AD880" i="2"/>
  <c r="AE1032" i="2"/>
  <c r="AE1031" i="2"/>
  <c r="AE1028" i="2"/>
  <c r="AE1033" i="2"/>
  <c r="AE1026" i="2"/>
  <c r="AE1022" i="2"/>
  <c r="AG1012" i="2"/>
  <c r="AG1013" i="2" s="1"/>
  <c r="AG1014" i="2" s="1"/>
  <c r="AG1015" i="2" s="1"/>
  <c r="AG1016" i="2" s="1"/>
  <c r="AG1017" i="2" s="1"/>
  <c r="AG1018" i="2" s="1"/>
  <c r="AG1019" i="2" s="1"/>
  <c r="AG1020" i="2" s="1"/>
  <c r="AG1021" i="2" s="1"/>
  <c r="AG1022" i="2" s="1"/>
  <c r="AG1023" i="2" s="1"/>
  <c r="AG1024" i="2" s="1"/>
  <c r="AG1025" i="2" s="1"/>
  <c r="AG1026" i="2" s="1"/>
  <c r="AG1027" i="2" s="1"/>
  <c r="AG1028" i="2" s="1"/>
  <c r="AG1029" i="2" s="1"/>
  <c r="AG1030" i="2" s="1"/>
  <c r="AG1031" i="2" s="1"/>
  <c r="AG1032" i="2" s="1"/>
  <c r="AG1033" i="2" s="1"/>
  <c r="AG1034" i="2" s="1"/>
  <c r="AE1034" i="2"/>
  <c r="AE1027" i="2"/>
  <c r="AE1025" i="2"/>
  <c r="AE1024" i="2"/>
  <c r="AE1023" i="2"/>
  <c r="AE1021" i="2"/>
  <c r="AE1020" i="2"/>
  <c r="AE1014" i="2"/>
  <c r="AF1012" i="2"/>
  <c r="AF1013" i="2" s="1"/>
  <c r="AF1014" i="2" s="1"/>
  <c r="AF1015" i="2" s="1"/>
  <c r="AF1016" i="2" s="1"/>
  <c r="AF1017" i="2" s="1"/>
  <c r="AF1018" i="2" s="1"/>
  <c r="AF1019" i="2" s="1"/>
  <c r="AF1020" i="2" s="1"/>
  <c r="AF1021" i="2" s="1"/>
  <c r="AF1022" i="2" s="1"/>
  <c r="AF1023" i="2" s="1"/>
  <c r="AF1024" i="2" s="1"/>
  <c r="AF1025" i="2" s="1"/>
  <c r="AF1026" i="2" s="1"/>
  <c r="AF1027" i="2" s="1"/>
  <c r="AF1028" i="2" s="1"/>
  <c r="AF1029" i="2" s="1"/>
  <c r="AF1030" i="2" s="1"/>
  <c r="AF1031" i="2" s="1"/>
  <c r="AF1032" i="2" s="1"/>
  <c r="AF1033" i="2" s="1"/>
  <c r="AF1034" i="2" s="1"/>
  <c r="AE1030" i="2"/>
  <c r="AE1029" i="2"/>
  <c r="AE1018" i="2"/>
  <c r="AE1017" i="2"/>
  <c r="AE1016" i="2"/>
  <c r="AE1015" i="2"/>
  <c r="AE1013" i="2"/>
  <c r="AE1012" i="2"/>
  <c r="AE1019" i="2"/>
  <c r="AE168" i="2"/>
  <c r="AE165" i="2"/>
  <c r="AE163" i="2"/>
  <c r="AE158" i="2"/>
  <c r="AE152" i="2"/>
  <c r="AE149" i="2"/>
  <c r="AE147" i="2"/>
  <c r="AF146" i="2"/>
  <c r="AF147" i="2" s="1"/>
  <c r="AF148" i="2" s="1"/>
  <c r="AF149" i="2" s="1"/>
  <c r="AF150" i="2" s="1"/>
  <c r="AF151" i="2" s="1"/>
  <c r="AF152" i="2" s="1"/>
  <c r="AF153" i="2" s="1"/>
  <c r="AF154" i="2" s="1"/>
  <c r="AF155" i="2" s="1"/>
  <c r="AF156" i="2" s="1"/>
  <c r="AF157" i="2" s="1"/>
  <c r="AF158" i="2" s="1"/>
  <c r="AF159" i="2" s="1"/>
  <c r="AF160" i="2" s="1"/>
  <c r="AF161" i="2" s="1"/>
  <c r="AF162" i="2" s="1"/>
  <c r="AF163" i="2" s="1"/>
  <c r="AF164" i="2" s="1"/>
  <c r="AF165" i="2" s="1"/>
  <c r="AF166" i="2" s="1"/>
  <c r="AF167" i="2" s="1"/>
  <c r="AF168" i="2" s="1"/>
  <c r="AE167" i="2"/>
  <c r="AE162" i="2"/>
  <c r="AE156" i="2"/>
  <c r="AE153" i="2"/>
  <c r="AE151" i="2"/>
  <c r="AE146" i="2"/>
  <c r="AE161" i="2"/>
  <c r="AE159" i="2"/>
  <c r="AE164" i="2"/>
  <c r="AE160" i="2"/>
  <c r="AE157" i="2"/>
  <c r="AE150" i="2"/>
  <c r="AG146" i="2"/>
  <c r="AG147" i="2" s="1"/>
  <c r="AG148" i="2" s="1"/>
  <c r="AG149" i="2" s="1"/>
  <c r="AG150" i="2" s="1"/>
  <c r="AG151" i="2" s="1"/>
  <c r="AG152" i="2" s="1"/>
  <c r="AG153" i="2" s="1"/>
  <c r="AG154" i="2" s="1"/>
  <c r="AG155" i="2" s="1"/>
  <c r="AG156" i="2" s="1"/>
  <c r="AG157" i="2" s="1"/>
  <c r="AG158" i="2" s="1"/>
  <c r="AG159" i="2" s="1"/>
  <c r="AG160" i="2" s="1"/>
  <c r="AG161" i="2" s="1"/>
  <c r="AG162" i="2" s="1"/>
  <c r="AG163" i="2" s="1"/>
  <c r="AG164" i="2" s="1"/>
  <c r="AG165" i="2" s="1"/>
  <c r="AG166" i="2" s="1"/>
  <c r="AG167" i="2" s="1"/>
  <c r="AG168" i="2" s="1"/>
  <c r="AE166" i="2"/>
  <c r="AE154" i="2"/>
  <c r="AE155" i="2"/>
  <c r="AE148" i="2"/>
  <c r="AE47" i="2"/>
  <c r="AE42" i="2"/>
  <c r="AE33" i="2"/>
  <c r="AE31" i="2"/>
  <c r="AE46" i="2"/>
  <c r="AE40" i="2"/>
  <c r="AE37" i="2"/>
  <c r="AE35" i="2"/>
  <c r="AE30" i="2"/>
  <c r="AE44" i="2"/>
  <c r="AE41" i="2"/>
  <c r="AE39" i="2"/>
  <c r="AE34" i="2"/>
  <c r="AE29" i="2"/>
  <c r="AG26" i="2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7" i="2" s="1"/>
  <c r="AG48" i="2" s="1"/>
  <c r="AE26" i="2"/>
  <c r="AE48" i="2"/>
  <c r="AE45" i="2"/>
  <c r="AE43" i="2"/>
  <c r="AE38" i="2"/>
  <c r="AE32" i="2"/>
  <c r="AF26" i="2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F45" i="2" s="1"/>
  <c r="AF46" i="2" s="1"/>
  <c r="AF47" i="2" s="1"/>
  <c r="AF48" i="2" s="1"/>
  <c r="AE36" i="2"/>
  <c r="AE28" i="2"/>
  <c r="AE27" i="2"/>
  <c r="AE454" i="2"/>
  <c r="AE451" i="2"/>
  <c r="AE449" i="2"/>
  <c r="AE444" i="2"/>
  <c r="AE439" i="2"/>
  <c r="AE458" i="2"/>
  <c r="AE455" i="2"/>
  <c r="AE453" i="2"/>
  <c r="AE448" i="2"/>
  <c r="AE442" i="2"/>
  <c r="AG436" i="2"/>
  <c r="AG437" i="2" s="1"/>
  <c r="AG438" i="2" s="1"/>
  <c r="AG439" i="2" s="1"/>
  <c r="AG440" i="2" s="1"/>
  <c r="AG441" i="2" s="1"/>
  <c r="AG442" i="2" s="1"/>
  <c r="AG443" i="2" s="1"/>
  <c r="AG444" i="2" s="1"/>
  <c r="AG445" i="2" s="1"/>
  <c r="AG446" i="2" s="1"/>
  <c r="AG447" i="2" s="1"/>
  <c r="AG448" i="2" s="1"/>
  <c r="AG449" i="2" s="1"/>
  <c r="AG450" i="2" s="1"/>
  <c r="AG451" i="2" s="1"/>
  <c r="AG452" i="2" s="1"/>
  <c r="AG453" i="2" s="1"/>
  <c r="AG454" i="2" s="1"/>
  <c r="AG455" i="2" s="1"/>
  <c r="AG456" i="2" s="1"/>
  <c r="AG457" i="2" s="1"/>
  <c r="AG458" i="2" s="1"/>
  <c r="AE457" i="2"/>
  <c r="AE452" i="2"/>
  <c r="AE446" i="2"/>
  <c r="AE443" i="2"/>
  <c r="AE441" i="2"/>
  <c r="AE440" i="2"/>
  <c r="AE437" i="2"/>
  <c r="AF436" i="2"/>
  <c r="AF437" i="2" s="1"/>
  <c r="AF438" i="2" s="1"/>
  <c r="AF439" i="2" s="1"/>
  <c r="AF440" i="2" s="1"/>
  <c r="AF441" i="2" s="1"/>
  <c r="AF442" i="2" s="1"/>
  <c r="AF443" i="2" s="1"/>
  <c r="AF444" i="2" s="1"/>
  <c r="AF445" i="2" s="1"/>
  <c r="AF446" i="2" s="1"/>
  <c r="AF447" i="2" s="1"/>
  <c r="AF448" i="2" s="1"/>
  <c r="AF449" i="2" s="1"/>
  <c r="AF450" i="2" s="1"/>
  <c r="AF451" i="2" s="1"/>
  <c r="AF452" i="2" s="1"/>
  <c r="AF453" i="2" s="1"/>
  <c r="AF454" i="2" s="1"/>
  <c r="AF455" i="2" s="1"/>
  <c r="AF456" i="2" s="1"/>
  <c r="AF457" i="2" s="1"/>
  <c r="AF458" i="2" s="1"/>
  <c r="AE456" i="2"/>
  <c r="AE450" i="2"/>
  <c r="AE447" i="2"/>
  <c r="AE445" i="2"/>
  <c r="AE438" i="2"/>
  <c r="AE436" i="2"/>
  <c r="AD630" i="2"/>
  <c r="AD628" i="2"/>
  <c r="AD629" i="2"/>
  <c r="O628" i="2"/>
  <c r="AE1177" i="2"/>
  <c r="AE1174" i="2"/>
  <c r="AE1166" i="2"/>
  <c r="AE1165" i="2"/>
  <c r="AE1156" i="2"/>
  <c r="AE1175" i="2"/>
  <c r="AE1173" i="2"/>
  <c r="AE1172" i="2"/>
  <c r="AE1170" i="2"/>
  <c r="AE1158" i="2"/>
  <c r="AE1178" i="2"/>
  <c r="AE1169" i="2"/>
  <c r="AE1161" i="2"/>
  <c r="AG1156" i="2"/>
  <c r="AG1157" i="2" s="1"/>
  <c r="AG1158" i="2" s="1"/>
  <c r="AG1159" i="2" s="1"/>
  <c r="AG1160" i="2" s="1"/>
  <c r="AG1161" i="2" s="1"/>
  <c r="AG1162" i="2" s="1"/>
  <c r="AG1163" i="2" s="1"/>
  <c r="AG1164" i="2" s="1"/>
  <c r="AG1165" i="2" s="1"/>
  <c r="AG1166" i="2" s="1"/>
  <c r="AG1167" i="2" s="1"/>
  <c r="AG1168" i="2" s="1"/>
  <c r="AG1169" i="2" s="1"/>
  <c r="AG1170" i="2" s="1"/>
  <c r="AG1171" i="2" s="1"/>
  <c r="AG1172" i="2" s="1"/>
  <c r="AG1173" i="2" s="1"/>
  <c r="AG1174" i="2" s="1"/>
  <c r="AG1175" i="2" s="1"/>
  <c r="AG1176" i="2" s="1"/>
  <c r="AG1177" i="2" s="1"/>
  <c r="AG1178" i="2" s="1"/>
  <c r="AE1171" i="2"/>
  <c r="AE1159" i="2"/>
  <c r="AE502" i="2"/>
  <c r="AE496" i="2"/>
  <c r="AE490" i="2"/>
  <c r="AE487" i="2"/>
  <c r="AE485" i="2"/>
  <c r="AF484" i="2"/>
  <c r="AF485" i="2" s="1"/>
  <c r="AF486" i="2" s="1"/>
  <c r="AF487" i="2" s="1"/>
  <c r="AF488" i="2" s="1"/>
  <c r="AF489" i="2" s="1"/>
  <c r="AF490" i="2" s="1"/>
  <c r="AF491" i="2" s="1"/>
  <c r="AF492" i="2" s="1"/>
  <c r="AF493" i="2" s="1"/>
  <c r="AF494" i="2" s="1"/>
  <c r="AF495" i="2" s="1"/>
  <c r="AF496" i="2" s="1"/>
  <c r="AF497" i="2" s="1"/>
  <c r="AF498" i="2" s="1"/>
  <c r="AF499" i="2" s="1"/>
  <c r="AF500" i="2" s="1"/>
  <c r="AF501" i="2" s="1"/>
  <c r="AF502" i="2" s="1"/>
  <c r="AF503" i="2" s="1"/>
  <c r="AF504" i="2" s="1"/>
  <c r="AF505" i="2" s="1"/>
  <c r="AF506" i="2" s="1"/>
  <c r="AE506" i="2"/>
  <c r="AE503" i="2"/>
  <c r="AE501" i="2"/>
  <c r="AE494" i="2"/>
  <c r="AE491" i="2"/>
  <c r="AE489" i="2"/>
  <c r="AE484" i="2"/>
  <c r="AE505" i="2"/>
  <c r="AE500" i="2"/>
  <c r="AE498" i="2"/>
  <c r="AE495" i="2"/>
  <c r="AE493" i="2"/>
  <c r="AE488" i="2"/>
  <c r="AE504" i="2"/>
  <c r="AE499" i="2"/>
  <c r="AE497" i="2"/>
  <c r="AE492" i="2"/>
  <c r="AE486" i="2"/>
  <c r="AG484" i="2"/>
  <c r="AG485" i="2" s="1"/>
  <c r="AG486" i="2" s="1"/>
  <c r="AG487" i="2" s="1"/>
  <c r="AG488" i="2" s="1"/>
  <c r="AG489" i="2" s="1"/>
  <c r="AG490" i="2" s="1"/>
  <c r="AG491" i="2" s="1"/>
  <c r="AG492" i="2" s="1"/>
  <c r="AG493" i="2" s="1"/>
  <c r="AG494" i="2" s="1"/>
  <c r="AG495" i="2" s="1"/>
  <c r="AG496" i="2" s="1"/>
  <c r="AG497" i="2" s="1"/>
  <c r="AG498" i="2" s="1"/>
  <c r="AG499" i="2" s="1"/>
  <c r="AG500" i="2" s="1"/>
  <c r="AG501" i="2" s="1"/>
  <c r="AG502" i="2" s="1"/>
  <c r="AG503" i="2" s="1"/>
  <c r="AG504" i="2" s="1"/>
  <c r="AG505" i="2" s="1"/>
  <c r="AG506" i="2" s="1"/>
  <c r="AE1006" i="2"/>
  <c r="AE1007" i="2"/>
  <c r="AE1002" i="2"/>
  <c r="AE1001" i="2"/>
  <c r="AE996" i="2"/>
  <c r="AE994" i="2"/>
  <c r="AE990" i="2"/>
  <c r="AE988" i="2"/>
  <c r="AE1010" i="2"/>
  <c r="AE1009" i="2"/>
  <c r="AE1004" i="2"/>
  <c r="AE1003" i="2"/>
  <c r="AE1000" i="2"/>
  <c r="AE995" i="2"/>
  <c r="AE993" i="2"/>
  <c r="AE992" i="2"/>
  <c r="AE991" i="2"/>
  <c r="AE989" i="2"/>
  <c r="AE998" i="2"/>
  <c r="AE1005" i="2"/>
  <c r="AG988" i="2"/>
  <c r="AG989" i="2" s="1"/>
  <c r="AG990" i="2" s="1"/>
  <c r="AG991" i="2" s="1"/>
  <c r="AG992" i="2" s="1"/>
  <c r="AG993" i="2" s="1"/>
  <c r="AG994" i="2" s="1"/>
  <c r="AG995" i="2" s="1"/>
  <c r="AG996" i="2" s="1"/>
  <c r="AG997" i="2" s="1"/>
  <c r="AG998" i="2" s="1"/>
  <c r="AG999" i="2" s="1"/>
  <c r="AG1000" i="2" s="1"/>
  <c r="AG1001" i="2" s="1"/>
  <c r="AG1002" i="2" s="1"/>
  <c r="AG1003" i="2" s="1"/>
  <c r="AG1004" i="2" s="1"/>
  <c r="AG1005" i="2" s="1"/>
  <c r="AG1006" i="2" s="1"/>
  <c r="AG1007" i="2" s="1"/>
  <c r="AG1008" i="2" s="1"/>
  <c r="AG1009" i="2" s="1"/>
  <c r="AG1010" i="2" s="1"/>
  <c r="AE1008" i="2"/>
  <c r="AF988" i="2"/>
  <c r="AF989" i="2" s="1"/>
  <c r="AF990" i="2" s="1"/>
  <c r="AF991" i="2" s="1"/>
  <c r="AF992" i="2" s="1"/>
  <c r="AF993" i="2" s="1"/>
  <c r="AF994" i="2" s="1"/>
  <c r="AF995" i="2" s="1"/>
  <c r="AF996" i="2" s="1"/>
  <c r="AF997" i="2" s="1"/>
  <c r="AF998" i="2" s="1"/>
  <c r="AF999" i="2" s="1"/>
  <c r="AF1000" i="2" s="1"/>
  <c r="AF1001" i="2" s="1"/>
  <c r="AF1002" i="2" s="1"/>
  <c r="AF1003" i="2" s="1"/>
  <c r="AF1004" i="2" s="1"/>
  <c r="AF1005" i="2" s="1"/>
  <c r="AF1006" i="2" s="1"/>
  <c r="AF1007" i="2" s="1"/>
  <c r="AF1008" i="2" s="1"/>
  <c r="AF1009" i="2" s="1"/>
  <c r="AF1010" i="2" s="1"/>
  <c r="AE999" i="2"/>
  <c r="AE997" i="2"/>
  <c r="AG1204" i="2"/>
  <c r="AG1205" i="2" s="1"/>
  <c r="AG1206" i="2" s="1"/>
  <c r="AG1207" i="2" s="1"/>
  <c r="AG1208" i="2" s="1"/>
  <c r="AG1209" i="2" s="1"/>
  <c r="AG1210" i="2" s="1"/>
  <c r="AG1211" i="2" s="1"/>
  <c r="AG1212" i="2" s="1"/>
  <c r="AG1213" i="2" s="1"/>
  <c r="AG1214" i="2" s="1"/>
  <c r="AG1215" i="2" s="1"/>
  <c r="AG1216" i="2" s="1"/>
  <c r="AG1217" i="2" s="1"/>
  <c r="AG1218" i="2" s="1"/>
  <c r="AG1219" i="2" s="1"/>
  <c r="AG1220" i="2" s="1"/>
  <c r="AG1221" i="2" s="1"/>
  <c r="AG1222" i="2" s="1"/>
  <c r="AG1223" i="2" s="1"/>
  <c r="AG1224" i="2" s="1"/>
  <c r="AG1225" i="2" s="1"/>
  <c r="AG1226" i="2" s="1"/>
  <c r="AE1226" i="2"/>
  <c r="AE1225" i="2"/>
  <c r="AE1224" i="2"/>
  <c r="AE1222" i="2"/>
  <c r="AE1221" i="2"/>
  <c r="AE1220" i="2"/>
  <c r="AE1218" i="2"/>
  <c r="AE1216" i="2"/>
  <c r="AE1210" i="2"/>
  <c r="AE1209" i="2"/>
  <c r="AE1208" i="2"/>
  <c r="AE1206" i="2"/>
  <c r="AF1204" i="2"/>
  <c r="AF1205" i="2" s="1"/>
  <c r="AF1206" i="2" s="1"/>
  <c r="AF1207" i="2" s="1"/>
  <c r="AF1208" i="2" s="1"/>
  <c r="AF1209" i="2" s="1"/>
  <c r="AF1210" i="2" s="1"/>
  <c r="AF1211" i="2" s="1"/>
  <c r="AF1212" i="2" s="1"/>
  <c r="AF1213" i="2" s="1"/>
  <c r="AF1214" i="2" s="1"/>
  <c r="AF1215" i="2" s="1"/>
  <c r="AF1216" i="2" s="1"/>
  <c r="AF1217" i="2" s="1"/>
  <c r="AF1218" i="2" s="1"/>
  <c r="AF1219" i="2" s="1"/>
  <c r="AF1220" i="2" s="1"/>
  <c r="AF1221" i="2" s="1"/>
  <c r="AF1222" i="2" s="1"/>
  <c r="AF1223" i="2" s="1"/>
  <c r="AF1224" i="2" s="1"/>
  <c r="AF1225" i="2" s="1"/>
  <c r="AF1226" i="2" s="1"/>
  <c r="AE1223" i="2"/>
  <c r="AE1214" i="2"/>
  <c r="AE1219" i="2"/>
  <c r="AE1213" i="2"/>
  <c r="AE1205" i="2"/>
  <c r="AE1207" i="2"/>
  <c r="AE1217" i="2"/>
  <c r="AE1215" i="2"/>
  <c r="AE1212" i="2"/>
  <c r="AE1211" i="2"/>
  <c r="AE1204" i="2"/>
  <c r="AE96" i="2"/>
  <c r="AE93" i="2"/>
  <c r="AE90" i="2"/>
  <c r="AE88" i="2"/>
  <c r="AE86" i="2"/>
  <c r="AE80" i="2"/>
  <c r="AE79" i="2"/>
  <c r="AE78" i="2"/>
  <c r="AG74" i="2"/>
  <c r="AG75" i="2" s="1"/>
  <c r="AG76" i="2" s="1"/>
  <c r="AG77" i="2" s="1"/>
  <c r="AG78" i="2" s="1"/>
  <c r="AG79" i="2" s="1"/>
  <c r="AG80" i="2" s="1"/>
  <c r="AG81" i="2" s="1"/>
  <c r="AG82" i="2" s="1"/>
  <c r="AG83" i="2" s="1"/>
  <c r="AG84" i="2" s="1"/>
  <c r="AG85" i="2" s="1"/>
  <c r="AG86" i="2" s="1"/>
  <c r="AG87" i="2" s="1"/>
  <c r="AG88" i="2" s="1"/>
  <c r="AG89" i="2" s="1"/>
  <c r="AG90" i="2" s="1"/>
  <c r="AG91" i="2" s="1"/>
  <c r="AG92" i="2" s="1"/>
  <c r="AG93" i="2" s="1"/>
  <c r="AG94" i="2" s="1"/>
  <c r="AG95" i="2" s="1"/>
  <c r="AG96" i="2" s="1"/>
  <c r="AE95" i="2"/>
  <c r="AE89" i="2"/>
  <c r="AE87" i="2"/>
  <c r="AE84" i="2"/>
  <c r="AE81" i="2"/>
  <c r="AE76" i="2"/>
  <c r="AE75" i="2"/>
  <c r="AF74" i="2"/>
  <c r="AF75" i="2" s="1"/>
  <c r="AF76" i="2" s="1"/>
  <c r="AF77" i="2" s="1"/>
  <c r="AF78" i="2" s="1"/>
  <c r="AF79" i="2" s="1"/>
  <c r="AF80" i="2" s="1"/>
  <c r="AF81" i="2" s="1"/>
  <c r="AF82" i="2" s="1"/>
  <c r="AF83" i="2" s="1"/>
  <c r="AF84" i="2" s="1"/>
  <c r="AF85" i="2" s="1"/>
  <c r="AF86" i="2" s="1"/>
  <c r="AF87" i="2" s="1"/>
  <c r="AF88" i="2" s="1"/>
  <c r="AF89" i="2" s="1"/>
  <c r="AF90" i="2" s="1"/>
  <c r="AF91" i="2" s="1"/>
  <c r="AF92" i="2" s="1"/>
  <c r="AF93" i="2" s="1"/>
  <c r="AF94" i="2" s="1"/>
  <c r="AF95" i="2" s="1"/>
  <c r="AF96" i="2" s="1"/>
  <c r="AE94" i="2"/>
  <c r="AE85" i="2"/>
  <c r="AE83" i="2"/>
  <c r="AE77" i="2"/>
  <c r="AE74" i="2"/>
  <c r="AE92" i="2"/>
  <c r="AE91" i="2"/>
  <c r="AE82" i="2"/>
  <c r="O364" i="2"/>
  <c r="AD586" i="2"/>
  <c r="AD584" i="2"/>
  <c r="AD585" i="2"/>
  <c r="O580" i="2"/>
  <c r="AD844" i="2"/>
  <c r="AD845" i="2"/>
  <c r="AD846" i="2"/>
  <c r="O844" i="2"/>
  <c r="AD1086" i="2"/>
  <c r="AD1085" i="2"/>
  <c r="AD1084" i="2"/>
  <c r="O1084" i="2"/>
  <c r="AE663" i="2"/>
  <c r="AE661" i="2"/>
  <c r="AE654" i="2"/>
  <c r="AE653" i="2"/>
  <c r="AE674" i="2"/>
  <c r="AE670" i="2"/>
  <c r="AE668" i="2"/>
  <c r="AE660" i="2"/>
  <c r="AE655" i="2"/>
  <c r="AG652" i="2"/>
  <c r="AG653" i="2" s="1"/>
  <c r="AG654" i="2" s="1"/>
  <c r="AG655" i="2" s="1"/>
  <c r="AG656" i="2" s="1"/>
  <c r="AG657" i="2" s="1"/>
  <c r="AG658" i="2" s="1"/>
  <c r="AG659" i="2" s="1"/>
  <c r="AG660" i="2" s="1"/>
  <c r="AG661" i="2" s="1"/>
  <c r="AG662" i="2" s="1"/>
  <c r="AG663" i="2" s="1"/>
  <c r="AG664" i="2" s="1"/>
  <c r="AG665" i="2" s="1"/>
  <c r="AG666" i="2" s="1"/>
  <c r="AG667" i="2" s="1"/>
  <c r="AG668" i="2" s="1"/>
  <c r="AG669" i="2" s="1"/>
  <c r="AG670" i="2" s="1"/>
  <c r="AG671" i="2" s="1"/>
  <c r="AG672" i="2" s="1"/>
  <c r="AG673" i="2" s="1"/>
  <c r="AG674" i="2" s="1"/>
  <c r="AE673" i="2"/>
  <c r="AE672" i="2"/>
  <c r="AE671" i="2"/>
  <c r="AE669" i="2"/>
  <c r="AE666" i="2"/>
  <c r="AE664" i="2"/>
  <c r="AE658" i="2"/>
  <c r="AE657" i="2"/>
  <c r="AF652" i="2"/>
  <c r="AF653" i="2" s="1"/>
  <c r="AF654" i="2" s="1"/>
  <c r="AF655" i="2" s="1"/>
  <c r="AF656" i="2" s="1"/>
  <c r="AF657" i="2" s="1"/>
  <c r="AF658" i="2" s="1"/>
  <c r="AF659" i="2" s="1"/>
  <c r="AF660" i="2" s="1"/>
  <c r="AF661" i="2" s="1"/>
  <c r="AF662" i="2" s="1"/>
  <c r="AF663" i="2" s="1"/>
  <c r="AF664" i="2" s="1"/>
  <c r="AF665" i="2" s="1"/>
  <c r="AF666" i="2" s="1"/>
  <c r="AF667" i="2" s="1"/>
  <c r="AF668" i="2" s="1"/>
  <c r="AF669" i="2" s="1"/>
  <c r="AF670" i="2" s="1"/>
  <c r="AF671" i="2" s="1"/>
  <c r="AF672" i="2" s="1"/>
  <c r="AF673" i="2" s="1"/>
  <c r="AF674" i="2" s="1"/>
  <c r="AE667" i="2"/>
  <c r="AE665" i="2"/>
  <c r="AE662" i="2"/>
  <c r="AE659" i="2"/>
  <c r="AE656" i="2"/>
  <c r="AE652" i="2"/>
  <c r="AF964" i="2"/>
  <c r="AF965" i="2" s="1"/>
  <c r="AF966" i="2" s="1"/>
  <c r="AF967" i="2" s="1"/>
  <c r="AF968" i="2" s="1"/>
  <c r="AF969" i="2" s="1"/>
  <c r="AF970" i="2" s="1"/>
  <c r="AF971" i="2" s="1"/>
  <c r="AF972" i="2" s="1"/>
  <c r="AF973" i="2" s="1"/>
  <c r="AF974" i="2" s="1"/>
  <c r="AF975" i="2" s="1"/>
  <c r="AF976" i="2" s="1"/>
  <c r="AF977" i="2" s="1"/>
  <c r="AF978" i="2" s="1"/>
  <c r="AF979" i="2" s="1"/>
  <c r="AF980" i="2" s="1"/>
  <c r="AF981" i="2" s="1"/>
  <c r="AF982" i="2" s="1"/>
  <c r="AF983" i="2" s="1"/>
  <c r="AF984" i="2" s="1"/>
  <c r="AF985" i="2" s="1"/>
  <c r="AF986" i="2" s="1"/>
  <c r="O724" i="2"/>
  <c r="AD726" i="2"/>
  <c r="AD724" i="2"/>
  <c r="AD725" i="2"/>
  <c r="AE70" i="2"/>
  <c r="AE64" i="2"/>
  <c r="AE61" i="2"/>
  <c r="AE59" i="2"/>
  <c r="AE54" i="2"/>
  <c r="AE68" i="2"/>
  <c r="AE65" i="2"/>
  <c r="AE63" i="2"/>
  <c r="AE58" i="2"/>
  <c r="AE52" i="2"/>
  <c r="AG50" i="2"/>
  <c r="AG51" i="2" s="1"/>
  <c r="AG52" i="2" s="1"/>
  <c r="AG53" i="2" s="1"/>
  <c r="AG54" i="2" s="1"/>
  <c r="AG55" i="2" s="1"/>
  <c r="AG56" i="2" s="1"/>
  <c r="AG57" i="2" s="1"/>
  <c r="AG58" i="2" s="1"/>
  <c r="AG59" i="2" s="1"/>
  <c r="AG60" i="2" s="1"/>
  <c r="AG61" i="2" s="1"/>
  <c r="AG62" i="2" s="1"/>
  <c r="AG63" i="2" s="1"/>
  <c r="AG64" i="2" s="1"/>
  <c r="AG65" i="2" s="1"/>
  <c r="AG66" i="2" s="1"/>
  <c r="AG67" i="2" s="1"/>
  <c r="AG68" i="2" s="1"/>
  <c r="AG69" i="2" s="1"/>
  <c r="AG70" i="2" s="1"/>
  <c r="AG71" i="2" s="1"/>
  <c r="AG72" i="2" s="1"/>
  <c r="AE72" i="2"/>
  <c r="AE69" i="2"/>
  <c r="AE67" i="2"/>
  <c r="AE62" i="2"/>
  <c r="AE56" i="2"/>
  <c r="AE53" i="2"/>
  <c r="AE51" i="2"/>
  <c r="AF50" i="2"/>
  <c r="AF51" i="2" s="1"/>
  <c r="AF52" i="2" s="1"/>
  <c r="AF53" i="2" s="1"/>
  <c r="AF54" i="2" s="1"/>
  <c r="AF55" i="2" s="1"/>
  <c r="AF56" i="2" s="1"/>
  <c r="AF57" i="2" s="1"/>
  <c r="AF58" i="2" s="1"/>
  <c r="AF59" i="2" s="1"/>
  <c r="AF60" i="2" s="1"/>
  <c r="AF61" i="2" s="1"/>
  <c r="AF62" i="2" s="1"/>
  <c r="AF63" i="2" s="1"/>
  <c r="AF64" i="2" s="1"/>
  <c r="AF65" i="2" s="1"/>
  <c r="AF66" i="2" s="1"/>
  <c r="AF67" i="2" s="1"/>
  <c r="AF68" i="2" s="1"/>
  <c r="AF69" i="2" s="1"/>
  <c r="AF70" i="2" s="1"/>
  <c r="AF71" i="2" s="1"/>
  <c r="AF72" i="2" s="1"/>
  <c r="AE71" i="2"/>
  <c r="AE66" i="2"/>
  <c r="AE60" i="2"/>
  <c r="AE57" i="2"/>
  <c r="AE55" i="2"/>
  <c r="AE50" i="2"/>
  <c r="AE286" i="2"/>
  <c r="AE283" i="2"/>
  <c r="AE281" i="2"/>
  <c r="AE276" i="2"/>
  <c r="AE270" i="2"/>
  <c r="AG268" i="2"/>
  <c r="AG269" i="2" s="1"/>
  <c r="AG270" i="2" s="1"/>
  <c r="AG271" i="2" s="1"/>
  <c r="AG272" i="2" s="1"/>
  <c r="AG273" i="2" s="1"/>
  <c r="AG274" i="2" s="1"/>
  <c r="AG275" i="2" s="1"/>
  <c r="AG276" i="2" s="1"/>
  <c r="AG277" i="2" s="1"/>
  <c r="AG278" i="2" s="1"/>
  <c r="AG279" i="2" s="1"/>
  <c r="AG280" i="2" s="1"/>
  <c r="AG281" i="2" s="1"/>
  <c r="AG282" i="2" s="1"/>
  <c r="AG283" i="2" s="1"/>
  <c r="AG284" i="2" s="1"/>
  <c r="AG285" i="2" s="1"/>
  <c r="AG286" i="2" s="1"/>
  <c r="AG287" i="2" s="1"/>
  <c r="AG288" i="2" s="1"/>
  <c r="AG289" i="2" s="1"/>
  <c r="AG290" i="2" s="1"/>
  <c r="AE290" i="2"/>
  <c r="AE287" i="2"/>
  <c r="AE285" i="2"/>
  <c r="AE280" i="2"/>
  <c r="AE274" i="2"/>
  <c r="AE271" i="2"/>
  <c r="AE269" i="2"/>
  <c r="AF268" i="2"/>
  <c r="AF269" i="2" s="1"/>
  <c r="AF270" i="2" s="1"/>
  <c r="AF271" i="2" s="1"/>
  <c r="AF272" i="2" s="1"/>
  <c r="AF273" i="2" s="1"/>
  <c r="AF274" i="2" s="1"/>
  <c r="AF275" i="2" s="1"/>
  <c r="AF276" i="2" s="1"/>
  <c r="AF277" i="2" s="1"/>
  <c r="AF278" i="2" s="1"/>
  <c r="AF279" i="2" s="1"/>
  <c r="AF280" i="2" s="1"/>
  <c r="AF281" i="2" s="1"/>
  <c r="AF282" i="2" s="1"/>
  <c r="AF283" i="2" s="1"/>
  <c r="AF284" i="2" s="1"/>
  <c r="AF285" i="2" s="1"/>
  <c r="AF286" i="2" s="1"/>
  <c r="AF287" i="2" s="1"/>
  <c r="AF288" i="2" s="1"/>
  <c r="AF289" i="2" s="1"/>
  <c r="AF290" i="2" s="1"/>
  <c r="AE289" i="2"/>
  <c r="AE284" i="2"/>
  <c r="AE278" i="2"/>
  <c r="AE275" i="2"/>
  <c r="AE273" i="2"/>
  <c r="AE268" i="2"/>
  <c r="AE288" i="2"/>
  <c r="AE282" i="2"/>
  <c r="AE279" i="2"/>
  <c r="AE277" i="2"/>
  <c r="AE272" i="2"/>
  <c r="AE478" i="2"/>
  <c r="AE475" i="2"/>
  <c r="AE473" i="2"/>
  <c r="AE468" i="2"/>
  <c r="AE463" i="2"/>
  <c r="AE461" i="2"/>
  <c r="AF460" i="2"/>
  <c r="AF461" i="2" s="1"/>
  <c r="AF462" i="2" s="1"/>
  <c r="AF463" i="2" s="1"/>
  <c r="AF464" i="2" s="1"/>
  <c r="AF465" i="2" s="1"/>
  <c r="AF466" i="2" s="1"/>
  <c r="AF467" i="2" s="1"/>
  <c r="AF468" i="2" s="1"/>
  <c r="AF469" i="2" s="1"/>
  <c r="AF470" i="2" s="1"/>
  <c r="AF471" i="2" s="1"/>
  <c r="AF472" i="2" s="1"/>
  <c r="AF473" i="2" s="1"/>
  <c r="AF474" i="2" s="1"/>
  <c r="AF475" i="2" s="1"/>
  <c r="AF476" i="2" s="1"/>
  <c r="AF477" i="2" s="1"/>
  <c r="AF478" i="2" s="1"/>
  <c r="AF479" i="2" s="1"/>
  <c r="AF480" i="2" s="1"/>
  <c r="AF481" i="2" s="1"/>
  <c r="AF482" i="2" s="1"/>
  <c r="AE482" i="2"/>
  <c r="AE479" i="2"/>
  <c r="AE477" i="2"/>
  <c r="AE472" i="2"/>
  <c r="AE466" i="2"/>
  <c r="AE460" i="2"/>
  <c r="AE481" i="2"/>
  <c r="AE476" i="2"/>
  <c r="AE470" i="2"/>
  <c r="AE467" i="2"/>
  <c r="AE465" i="2"/>
  <c r="AE464" i="2"/>
  <c r="AE480" i="2"/>
  <c r="AE474" i="2"/>
  <c r="AE471" i="2"/>
  <c r="AE469" i="2"/>
  <c r="AE462" i="2"/>
  <c r="AG460" i="2"/>
  <c r="AG461" i="2" s="1"/>
  <c r="AG462" i="2" s="1"/>
  <c r="AG463" i="2" s="1"/>
  <c r="AG464" i="2" s="1"/>
  <c r="AG465" i="2" s="1"/>
  <c r="AG466" i="2" s="1"/>
  <c r="AG467" i="2" s="1"/>
  <c r="AG468" i="2" s="1"/>
  <c r="AG469" i="2" s="1"/>
  <c r="AG470" i="2" s="1"/>
  <c r="AG471" i="2" s="1"/>
  <c r="AG472" i="2" s="1"/>
  <c r="AG473" i="2" s="1"/>
  <c r="AG474" i="2" s="1"/>
  <c r="AG475" i="2" s="1"/>
  <c r="AG476" i="2" s="1"/>
  <c r="AG477" i="2" s="1"/>
  <c r="AG478" i="2" s="1"/>
  <c r="AG479" i="2" s="1"/>
  <c r="AG480" i="2" s="1"/>
  <c r="AG481" i="2" s="1"/>
  <c r="AG482" i="2" s="1"/>
  <c r="AD798" i="2"/>
  <c r="O796" i="2"/>
  <c r="AD797" i="2"/>
  <c r="AD796" i="2"/>
  <c r="AD886" i="2"/>
  <c r="AD885" i="2"/>
  <c r="AD884" i="2"/>
  <c r="AE769" i="2"/>
  <c r="AE764" i="2"/>
  <c r="AE758" i="2"/>
  <c r="AE755" i="2"/>
  <c r="AE753" i="2"/>
  <c r="AE748" i="2"/>
  <c r="AE768" i="2"/>
  <c r="AE762" i="2"/>
  <c r="AE759" i="2"/>
  <c r="AE757" i="2"/>
  <c r="AE752" i="2"/>
  <c r="AE766" i="2"/>
  <c r="AE763" i="2"/>
  <c r="AE761" i="2"/>
  <c r="AE756" i="2"/>
  <c r="AE750" i="2"/>
  <c r="AG748" i="2"/>
  <c r="AG749" i="2" s="1"/>
  <c r="AG750" i="2" s="1"/>
  <c r="AG751" i="2" s="1"/>
  <c r="AG752" i="2" s="1"/>
  <c r="AG753" i="2" s="1"/>
  <c r="AG754" i="2" s="1"/>
  <c r="AG755" i="2" s="1"/>
  <c r="AG756" i="2" s="1"/>
  <c r="AG757" i="2" s="1"/>
  <c r="AG758" i="2" s="1"/>
  <c r="AG759" i="2" s="1"/>
  <c r="AG760" i="2" s="1"/>
  <c r="AG761" i="2" s="1"/>
  <c r="AG762" i="2" s="1"/>
  <c r="AG763" i="2" s="1"/>
  <c r="AG764" i="2" s="1"/>
  <c r="AG765" i="2" s="1"/>
  <c r="AG766" i="2" s="1"/>
  <c r="AG767" i="2" s="1"/>
  <c r="AG768" i="2" s="1"/>
  <c r="AG769" i="2" s="1"/>
  <c r="AG770" i="2" s="1"/>
  <c r="AE770" i="2"/>
  <c r="AE767" i="2"/>
  <c r="AE765" i="2"/>
  <c r="AE760" i="2"/>
  <c r="AE754" i="2"/>
  <c r="AE751" i="2"/>
  <c r="AE749" i="2"/>
  <c r="AF748" i="2"/>
  <c r="AF749" i="2" s="1"/>
  <c r="AF750" i="2" s="1"/>
  <c r="AF751" i="2" s="1"/>
  <c r="AF752" i="2" s="1"/>
  <c r="AF753" i="2" s="1"/>
  <c r="AF754" i="2" s="1"/>
  <c r="AF755" i="2" s="1"/>
  <c r="AF756" i="2" s="1"/>
  <c r="AF757" i="2" s="1"/>
  <c r="AF758" i="2" s="1"/>
  <c r="AF759" i="2" s="1"/>
  <c r="AF760" i="2" s="1"/>
  <c r="AF761" i="2" s="1"/>
  <c r="AF762" i="2" s="1"/>
  <c r="AF763" i="2" s="1"/>
  <c r="AF764" i="2" s="1"/>
  <c r="AF765" i="2" s="1"/>
  <c r="AF766" i="2" s="1"/>
  <c r="AF767" i="2" s="1"/>
  <c r="AF768" i="2" s="1"/>
  <c r="AF769" i="2" s="1"/>
  <c r="AF770" i="2" s="1"/>
  <c r="O1132" i="2"/>
  <c r="AD1133" i="2"/>
  <c r="AD1132" i="2"/>
  <c r="AD1134" i="2"/>
  <c r="AE24" i="2"/>
  <c r="AE21" i="2"/>
  <c r="AE20" i="2"/>
  <c r="AE23" i="2"/>
  <c r="AE19" i="2"/>
  <c r="AE14" i="2"/>
  <c r="AE8" i="2"/>
  <c r="AE5" i="2"/>
  <c r="AE3" i="2"/>
  <c r="AF2" i="2"/>
  <c r="AF3" i="2" s="1"/>
  <c r="AF4" i="2" s="1"/>
  <c r="AF5" i="2" s="1"/>
  <c r="AF6" i="2" s="1"/>
  <c r="AF7" i="2" s="1"/>
  <c r="AF8" i="2" s="1"/>
  <c r="AF9" i="2" s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E22" i="2"/>
  <c r="AE18" i="2"/>
  <c r="AE12" i="2"/>
  <c r="AE9" i="2"/>
  <c r="AE7" i="2"/>
  <c r="AE2" i="2"/>
  <c r="AE17" i="2"/>
  <c r="AE10" i="2"/>
  <c r="AE16" i="2"/>
  <c r="AE13" i="2"/>
  <c r="AE11" i="2"/>
  <c r="AE6" i="2"/>
  <c r="AE15" i="2"/>
  <c r="AE4" i="2"/>
  <c r="AG2" i="2"/>
  <c r="AG3" i="2" s="1"/>
  <c r="AG4" i="2" s="1"/>
  <c r="AG5" i="2" s="1"/>
  <c r="AG6" i="2" s="1"/>
  <c r="AG7" i="2" s="1"/>
  <c r="AG8" i="2" s="1"/>
  <c r="AG9" i="2" s="1"/>
  <c r="AG10" i="2" s="1"/>
  <c r="AG11" i="2" s="1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E1265" i="2"/>
  <c r="AE1263" i="2"/>
  <c r="AE1261" i="2"/>
  <c r="AE1260" i="2"/>
  <c r="AE1259" i="2"/>
  <c r="AE1257" i="2"/>
  <c r="AE1256" i="2"/>
  <c r="AE1255" i="2"/>
  <c r="AG1252" i="2"/>
  <c r="AG1253" i="2" s="1"/>
  <c r="AG1254" i="2" s="1"/>
  <c r="AG1255" i="2" s="1"/>
  <c r="AG1256" i="2" s="1"/>
  <c r="AG1257" i="2" s="1"/>
  <c r="AG1258" i="2" s="1"/>
  <c r="AG1259" i="2" s="1"/>
  <c r="AG1260" i="2" s="1"/>
  <c r="AG1261" i="2" s="1"/>
  <c r="AG1262" i="2" s="1"/>
  <c r="AG1263" i="2" s="1"/>
  <c r="AG1264" i="2" s="1"/>
  <c r="AG1265" i="2" s="1"/>
  <c r="AG1266" i="2" s="1"/>
  <c r="AG1267" i="2" s="1"/>
  <c r="AG1268" i="2" s="1"/>
  <c r="AG1269" i="2" s="1"/>
  <c r="AG1270" i="2" s="1"/>
  <c r="AG1271" i="2" s="1"/>
  <c r="AG1272" i="2" s="1"/>
  <c r="AG1273" i="2" s="1"/>
  <c r="AG1274" i="2" s="1"/>
  <c r="AE1268" i="2"/>
  <c r="AE1266" i="2"/>
  <c r="AF1252" i="2"/>
  <c r="AF1253" i="2" s="1"/>
  <c r="AF1254" i="2" s="1"/>
  <c r="AF1255" i="2" s="1"/>
  <c r="AF1256" i="2" s="1"/>
  <c r="AF1257" i="2" s="1"/>
  <c r="AF1258" i="2" s="1"/>
  <c r="AF1259" i="2" s="1"/>
  <c r="AF1260" i="2" s="1"/>
  <c r="AF1261" i="2" s="1"/>
  <c r="AF1262" i="2" s="1"/>
  <c r="AF1263" i="2" s="1"/>
  <c r="AF1264" i="2" s="1"/>
  <c r="AF1265" i="2" s="1"/>
  <c r="AF1266" i="2" s="1"/>
  <c r="AF1267" i="2" s="1"/>
  <c r="AF1268" i="2" s="1"/>
  <c r="AF1269" i="2" s="1"/>
  <c r="AF1270" i="2" s="1"/>
  <c r="AF1271" i="2" s="1"/>
  <c r="AF1272" i="2" s="1"/>
  <c r="AF1273" i="2" s="1"/>
  <c r="AF1274" i="2" s="1"/>
  <c r="AE1274" i="2"/>
  <c r="AE1273" i="2"/>
  <c r="AE1272" i="2"/>
  <c r="AE1270" i="2"/>
  <c r="AE1269" i="2"/>
  <c r="AE1267" i="2"/>
  <c r="AE1253" i="2"/>
  <c r="AE1252" i="2"/>
  <c r="AE1271" i="2"/>
  <c r="AE1264" i="2"/>
  <c r="AE1262" i="2"/>
  <c r="AE1258" i="2"/>
  <c r="AE1254" i="2"/>
  <c r="AD171" i="2"/>
  <c r="AD170" i="2"/>
  <c r="AD172" i="2"/>
  <c r="O170" i="2"/>
  <c r="AE841" i="2"/>
  <c r="AE836" i="2"/>
  <c r="AE830" i="2"/>
  <c r="AE827" i="2"/>
  <c r="AE840" i="2"/>
  <c r="AE834" i="2"/>
  <c r="AE831" i="2"/>
  <c r="AE829" i="2"/>
  <c r="AE832" i="2"/>
  <c r="AE823" i="2"/>
  <c r="AE821" i="2"/>
  <c r="AF820" i="2"/>
  <c r="AF821" i="2" s="1"/>
  <c r="AF822" i="2" s="1"/>
  <c r="AF823" i="2" s="1"/>
  <c r="AF824" i="2" s="1"/>
  <c r="AF825" i="2" s="1"/>
  <c r="AF826" i="2" s="1"/>
  <c r="AF827" i="2" s="1"/>
  <c r="AF828" i="2" s="1"/>
  <c r="AF829" i="2" s="1"/>
  <c r="AF830" i="2" s="1"/>
  <c r="AF831" i="2" s="1"/>
  <c r="AF832" i="2" s="1"/>
  <c r="AF833" i="2" s="1"/>
  <c r="AF834" i="2" s="1"/>
  <c r="AF835" i="2" s="1"/>
  <c r="AF836" i="2" s="1"/>
  <c r="AF837" i="2" s="1"/>
  <c r="AF838" i="2" s="1"/>
  <c r="AF839" i="2" s="1"/>
  <c r="AF840" i="2" s="1"/>
  <c r="AF841" i="2" s="1"/>
  <c r="AF842" i="2" s="1"/>
  <c r="AE833" i="2"/>
  <c r="AE820" i="2"/>
  <c r="AE839" i="2"/>
  <c r="AE837" i="2"/>
  <c r="AE826" i="2"/>
  <c r="AE825" i="2"/>
  <c r="AE824" i="2"/>
  <c r="AE842" i="2"/>
  <c r="AE838" i="2"/>
  <c r="AE835" i="2"/>
  <c r="AE828" i="2"/>
  <c r="AE822" i="2"/>
  <c r="AG820" i="2"/>
  <c r="AG821" i="2" s="1"/>
  <c r="AG822" i="2" s="1"/>
  <c r="AG823" i="2" s="1"/>
  <c r="AG824" i="2" s="1"/>
  <c r="AG825" i="2" s="1"/>
  <c r="AG826" i="2" s="1"/>
  <c r="AG827" i="2" s="1"/>
  <c r="AG828" i="2" s="1"/>
  <c r="AG829" i="2" s="1"/>
  <c r="AG830" i="2" s="1"/>
  <c r="AG831" i="2" s="1"/>
  <c r="AG832" i="2" s="1"/>
  <c r="AG833" i="2" s="1"/>
  <c r="AG834" i="2" s="1"/>
  <c r="AG835" i="2" s="1"/>
  <c r="AG836" i="2" s="1"/>
  <c r="AG837" i="2" s="1"/>
  <c r="AG838" i="2" s="1"/>
  <c r="AG839" i="2" s="1"/>
  <c r="AG840" i="2" s="1"/>
  <c r="AG841" i="2" s="1"/>
  <c r="AG842" i="2" s="1"/>
  <c r="AD873" i="2"/>
  <c r="AD872" i="2"/>
  <c r="AD874" i="2"/>
  <c r="AE433" i="2"/>
  <c r="AE426" i="2"/>
  <c r="AE423" i="2"/>
  <c r="AE421" i="2"/>
  <c r="AE416" i="2"/>
  <c r="AE432" i="2"/>
  <c r="AE427" i="2"/>
  <c r="AE425" i="2"/>
  <c r="AE420" i="2"/>
  <c r="AE414" i="2"/>
  <c r="AG412" i="2"/>
  <c r="AG413" i="2" s="1"/>
  <c r="AG414" i="2" s="1"/>
  <c r="AG415" i="2" s="1"/>
  <c r="AG416" i="2" s="1"/>
  <c r="AG417" i="2" s="1"/>
  <c r="AG418" i="2" s="1"/>
  <c r="AG419" i="2" s="1"/>
  <c r="AG420" i="2" s="1"/>
  <c r="AG421" i="2" s="1"/>
  <c r="AG422" i="2" s="1"/>
  <c r="AG423" i="2" s="1"/>
  <c r="AG424" i="2" s="1"/>
  <c r="AG425" i="2" s="1"/>
  <c r="AG426" i="2" s="1"/>
  <c r="AG427" i="2" s="1"/>
  <c r="AG428" i="2" s="1"/>
  <c r="AG429" i="2" s="1"/>
  <c r="AG430" i="2" s="1"/>
  <c r="AG431" i="2" s="1"/>
  <c r="AG432" i="2" s="1"/>
  <c r="AG433" i="2" s="1"/>
  <c r="AG434" i="2" s="1"/>
  <c r="AE430" i="2"/>
  <c r="AE424" i="2"/>
  <c r="AE418" i="2"/>
  <c r="AE415" i="2"/>
  <c r="AE413" i="2"/>
  <c r="AF412" i="2"/>
  <c r="AF413" i="2" s="1"/>
  <c r="AF414" i="2" s="1"/>
  <c r="AF415" i="2" s="1"/>
  <c r="AF416" i="2" s="1"/>
  <c r="AF417" i="2" s="1"/>
  <c r="AF418" i="2" s="1"/>
  <c r="AF419" i="2" s="1"/>
  <c r="AF420" i="2" s="1"/>
  <c r="AF421" i="2" s="1"/>
  <c r="AF422" i="2" s="1"/>
  <c r="AF423" i="2" s="1"/>
  <c r="AF424" i="2" s="1"/>
  <c r="AF425" i="2" s="1"/>
  <c r="AF426" i="2" s="1"/>
  <c r="AF427" i="2" s="1"/>
  <c r="AF428" i="2" s="1"/>
  <c r="AF429" i="2" s="1"/>
  <c r="AF430" i="2" s="1"/>
  <c r="AF431" i="2" s="1"/>
  <c r="AF432" i="2" s="1"/>
  <c r="AF433" i="2" s="1"/>
  <c r="AF434" i="2" s="1"/>
  <c r="AE434" i="2"/>
  <c r="AE431" i="2"/>
  <c r="AE429" i="2"/>
  <c r="AE428" i="2"/>
  <c r="AE422" i="2"/>
  <c r="AE419" i="2"/>
  <c r="AE417" i="2"/>
  <c r="AE412" i="2"/>
  <c r="AE718" i="2"/>
  <c r="AE715" i="2"/>
  <c r="AE713" i="2"/>
  <c r="AE708" i="2"/>
  <c r="AE702" i="2"/>
  <c r="AG700" i="2"/>
  <c r="AG701" i="2" s="1"/>
  <c r="AG702" i="2" s="1"/>
  <c r="AG703" i="2" s="1"/>
  <c r="AG704" i="2" s="1"/>
  <c r="AG705" i="2" s="1"/>
  <c r="AG706" i="2" s="1"/>
  <c r="AG707" i="2" s="1"/>
  <c r="AG708" i="2" s="1"/>
  <c r="AG709" i="2" s="1"/>
  <c r="AG710" i="2" s="1"/>
  <c r="AG711" i="2" s="1"/>
  <c r="AG712" i="2" s="1"/>
  <c r="AG713" i="2" s="1"/>
  <c r="AG714" i="2" s="1"/>
  <c r="AG715" i="2" s="1"/>
  <c r="AG716" i="2" s="1"/>
  <c r="AG717" i="2" s="1"/>
  <c r="AG718" i="2" s="1"/>
  <c r="AG719" i="2" s="1"/>
  <c r="AG720" i="2" s="1"/>
  <c r="AG721" i="2" s="1"/>
  <c r="AG722" i="2" s="1"/>
  <c r="AE719" i="2"/>
  <c r="AE717" i="2"/>
  <c r="AE712" i="2"/>
  <c r="AE706" i="2"/>
  <c r="AE703" i="2"/>
  <c r="AE701" i="2"/>
  <c r="AF700" i="2"/>
  <c r="AF701" i="2" s="1"/>
  <c r="AF702" i="2" s="1"/>
  <c r="AF703" i="2" s="1"/>
  <c r="AF704" i="2" s="1"/>
  <c r="AF705" i="2" s="1"/>
  <c r="AF706" i="2" s="1"/>
  <c r="AF707" i="2" s="1"/>
  <c r="AF708" i="2" s="1"/>
  <c r="AF709" i="2" s="1"/>
  <c r="AF710" i="2" s="1"/>
  <c r="AF711" i="2" s="1"/>
  <c r="AF712" i="2" s="1"/>
  <c r="AF713" i="2" s="1"/>
  <c r="AF714" i="2" s="1"/>
  <c r="AF715" i="2" s="1"/>
  <c r="AF716" i="2" s="1"/>
  <c r="AF717" i="2" s="1"/>
  <c r="AF718" i="2" s="1"/>
  <c r="AF719" i="2" s="1"/>
  <c r="AF720" i="2" s="1"/>
  <c r="AF721" i="2" s="1"/>
  <c r="AF722" i="2" s="1"/>
  <c r="AE721" i="2"/>
  <c r="AE716" i="2"/>
  <c r="AE704" i="2"/>
  <c r="AE722" i="2"/>
  <c r="AE720" i="2"/>
  <c r="AE705" i="2"/>
  <c r="AE711" i="2"/>
  <c r="AE709" i="2"/>
  <c r="AE714" i="2"/>
  <c r="AE710" i="2"/>
  <c r="AE707" i="2"/>
  <c r="AE700" i="2"/>
  <c r="AE889" i="2"/>
  <c r="AE888" i="2"/>
  <c r="AE886" i="2"/>
  <c r="AE885" i="2"/>
  <c r="AE882" i="2"/>
  <c r="AE881" i="2"/>
  <c r="AE870" i="2"/>
  <c r="AG868" i="2"/>
  <c r="AG869" i="2" s="1"/>
  <c r="AG870" i="2" s="1"/>
  <c r="AG871" i="2" s="1"/>
  <c r="AG872" i="2" s="1"/>
  <c r="AG873" i="2" s="1"/>
  <c r="AG874" i="2" s="1"/>
  <c r="AG875" i="2" s="1"/>
  <c r="AG876" i="2" s="1"/>
  <c r="AG877" i="2" s="1"/>
  <c r="AG878" i="2" s="1"/>
  <c r="AG879" i="2" s="1"/>
  <c r="AG880" i="2" s="1"/>
  <c r="AG881" i="2" s="1"/>
  <c r="AG882" i="2" s="1"/>
  <c r="AG883" i="2" s="1"/>
  <c r="AG884" i="2" s="1"/>
  <c r="AG885" i="2" s="1"/>
  <c r="AG886" i="2" s="1"/>
  <c r="AG887" i="2" s="1"/>
  <c r="AG888" i="2" s="1"/>
  <c r="AG889" i="2" s="1"/>
  <c r="AG890" i="2" s="1"/>
  <c r="AE887" i="2"/>
  <c r="AE884" i="2"/>
  <c r="AE883" i="2"/>
  <c r="AE880" i="2"/>
  <c r="AE878" i="2"/>
  <c r="AE877" i="2"/>
  <c r="AE871" i="2"/>
  <c r="AE869" i="2"/>
  <c r="AF868" i="2"/>
  <c r="AF869" i="2" s="1"/>
  <c r="AF870" i="2" s="1"/>
  <c r="AF871" i="2" s="1"/>
  <c r="AF872" i="2" s="1"/>
  <c r="AF873" i="2" s="1"/>
  <c r="AF874" i="2" s="1"/>
  <c r="AF875" i="2" s="1"/>
  <c r="AF876" i="2" s="1"/>
  <c r="AF877" i="2" s="1"/>
  <c r="AF878" i="2" s="1"/>
  <c r="AF879" i="2" s="1"/>
  <c r="AF880" i="2" s="1"/>
  <c r="AF881" i="2" s="1"/>
  <c r="AF882" i="2" s="1"/>
  <c r="AF883" i="2" s="1"/>
  <c r="AF884" i="2" s="1"/>
  <c r="AF885" i="2" s="1"/>
  <c r="AF886" i="2" s="1"/>
  <c r="AF887" i="2" s="1"/>
  <c r="AF888" i="2" s="1"/>
  <c r="AF889" i="2" s="1"/>
  <c r="AF890" i="2" s="1"/>
  <c r="AE879" i="2"/>
  <c r="AE876" i="2"/>
  <c r="AE874" i="2"/>
  <c r="AE868" i="2"/>
  <c r="AE875" i="2"/>
  <c r="AE873" i="2"/>
  <c r="AE872" i="2"/>
  <c r="AE890" i="2"/>
  <c r="AE314" i="2"/>
  <c r="AE311" i="2"/>
  <c r="AE309" i="2"/>
  <c r="AE304" i="2"/>
  <c r="AE298" i="2"/>
  <c r="AE295" i="2"/>
  <c r="AE293" i="2"/>
  <c r="AF292" i="2"/>
  <c r="AF293" i="2" s="1"/>
  <c r="AF294" i="2" s="1"/>
  <c r="AF295" i="2" s="1"/>
  <c r="AF296" i="2" s="1"/>
  <c r="AF297" i="2" s="1"/>
  <c r="AF298" i="2" s="1"/>
  <c r="AF299" i="2" s="1"/>
  <c r="AF300" i="2" s="1"/>
  <c r="AF301" i="2" s="1"/>
  <c r="AF302" i="2" s="1"/>
  <c r="AF303" i="2" s="1"/>
  <c r="AF304" i="2" s="1"/>
  <c r="AF305" i="2" s="1"/>
  <c r="AF306" i="2" s="1"/>
  <c r="AF307" i="2" s="1"/>
  <c r="AF308" i="2" s="1"/>
  <c r="AF309" i="2" s="1"/>
  <c r="AF310" i="2" s="1"/>
  <c r="AF311" i="2" s="1"/>
  <c r="AF312" i="2" s="1"/>
  <c r="AF313" i="2" s="1"/>
  <c r="AF314" i="2" s="1"/>
  <c r="AE313" i="2"/>
  <c r="AE308" i="2"/>
  <c r="AE302" i="2"/>
  <c r="AE299" i="2"/>
  <c r="AE297" i="2"/>
  <c r="AE292" i="2"/>
  <c r="AE312" i="2"/>
  <c r="AE306" i="2"/>
  <c r="AE303" i="2"/>
  <c r="AE301" i="2"/>
  <c r="AE296" i="2"/>
  <c r="AE310" i="2"/>
  <c r="AE307" i="2"/>
  <c r="AE305" i="2"/>
  <c r="AE300" i="2"/>
  <c r="AE294" i="2"/>
  <c r="AG292" i="2"/>
  <c r="AG293" i="2" s="1"/>
  <c r="AG294" i="2" s="1"/>
  <c r="AG295" i="2" s="1"/>
  <c r="AG296" i="2" s="1"/>
  <c r="AG297" i="2" s="1"/>
  <c r="AG298" i="2" s="1"/>
  <c r="AG299" i="2" s="1"/>
  <c r="AG300" i="2" s="1"/>
  <c r="AG301" i="2" s="1"/>
  <c r="AG302" i="2" s="1"/>
  <c r="AG303" i="2" s="1"/>
  <c r="AG304" i="2" s="1"/>
  <c r="AG305" i="2" s="1"/>
  <c r="AG306" i="2" s="1"/>
  <c r="AG307" i="2" s="1"/>
  <c r="AG308" i="2" s="1"/>
  <c r="AG309" i="2" s="1"/>
  <c r="AG310" i="2" s="1"/>
  <c r="AG311" i="2" s="1"/>
  <c r="AG312" i="2" s="1"/>
  <c r="AG313" i="2" s="1"/>
  <c r="AG314" i="2" s="1"/>
  <c r="AD322" i="2"/>
  <c r="AD321" i="2"/>
  <c r="AD320" i="2"/>
  <c r="O316" i="2"/>
  <c r="AD508" i="2"/>
  <c r="AD510" i="2"/>
  <c r="AD509" i="2"/>
  <c r="O508" i="2"/>
  <c r="AE1081" i="2"/>
  <c r="AE1071" i="2"/>
  <c r="AE1069" i="2"/>
  <c r="AE1080" i="2"/>
  <c r="AE1068" i="2"/>
  <c r="AE1082" i="2"/>
  <c r="AE1078" i="2"/>
  <c r="AE1076" i="2"/>
  <c r="AE1070" i="2"/>
  <c r="AE1064" i="2"/>
  <c r="AE1062" i="2"/>
  <c r="AF1060" i="2"/>
  <c r="AF1061" i="2" s="1"/>
  <c r="AF1062" i="2" s="1"/>
  <c r="AF1063" i="2" s="1"/>
  <c r="AF1064" i="2" s="1"/>
  <c r="AF1065" i="2" s="1"/>
  <c r="AF1066" i="2" s="1"/>
  <c r="AF1067" i="2" s="1"/>
  <c r="AF1068" i="2" s="1"/>
  <c r="AF1069" i="2" s="1"/>
  <c r="AF1070" i="2" s="1"/>
  <c r="AF1071" i="2" s="1"/>
  <c r="AF1072" i="2" s="1"/>
  <c r="AF1073" i="2" s="1"/>
  <c r="AF1074" i="2" s="1"/>
  <c r="AF1075" i="2" s="1"/>
  <c r="AF1076" i="2" s="1"/>
  <c r="AF1077" i="2" s="1"/>
  <c r="AF1078" i="2" s="1"/>
  <c r="AF1079" i="2" s="1"/>
  <c r="AF1080" i="2" s="1"/>
  <c r="AF1081" i="2" s="1"/>
  <c r="AF1082" i="2" s="1"/>
  <c r="AE1077" i="2"/>
  <c r="AE1075" i="2"/>
  <c r="AE1073" i="2"/>
  <c r="AE1063" i="2"/>
  <c r="AE1061" i="2"/>
  <c r="AE1060" i="2"/>
  <c r="AE1074" i="2"/>
  <c r="AE1072" i="2"/>
  <c r="AE1067" i="2"/>
  <c r="AE1065" i="2"/>
  <c r="AE1079" i="2"/>
  <c r="AE1066" i="2"/>
  <c r="AG1060" i="2"/>
  <c r="AG1061" i="2" s="1"/>
  <c r="AG1062" i="2" s="1"/>
  <c r="AG1063" i="2" s="1"/>
  <c r="AG1064" i="2" s="1"/>
  <c r="AG1065" i="2" s="1"/>
  <c r="AG1066" i="2" s="1"/>
  <c r="AG1067" i="2" s="1"/>
  <c r="AG1068" i="2" s="1"/>
  <c r="AG1069" i="2" s="1"/>
  <c r="AG1070" i="2" s="1"/>
  <c r="AG1071" i="2" s="1"/>
  <c r="AG1072" i="2" s="1"/>
  <c r="AG1073" i="2" s="1"/>
  <c r="AG1074" i="2" s="1"/>
  <c r="AG1075" i="2" s="1"/>
  <c r="AG1076" i="2" s="1"/>
  <c r="AG1077" i="2" s="1"/>
  <c r="AG1078" i="2" s="1"/>
  <c r="AG1079" i="2" s="1"/>
  <c r="AG1080" i="2" s="1"/>
  <c r="AG1081" i="2" s="1"/>
  <c r="AG1082" i="2" s="1"/>
  <c r="AD534" i="2"/>
  <c r="AD532" i="2"/>
  <c r="AD533" i="2"/>
  <c r="O532" i="2"/>
  <c r="AE626" i="2"/>
  <c r="AE623" i="2"/>
  <c r="AE620" i="2"/>
  <c r="AE616" i="2"/>
  <c r="AE610" i="2"/>
  <c r="AG604" i="2"/>
  <c r="AG605" i="2" s="1"/>
  <c r="AG606" i="2" s="1"/>
  <c r="AG607" i="2" s="1"/>
  <c r="AG608" i="2" s="1"/>
  <c r="AG609" i="2" s="1"/>
  <c r="AG610" i="2" s="1"/>
  <c r="AG611" i="2" s="1"/>
  <c r="AG612" i="2" s="1"/>
  <c r="AG613" i="2" s="1"/>
  <c r="AG614" i="2" s="1"/>
  <c r="AG615" i="2" s="1"/>
  <c r="AG616" i="2" s="1"/>
  <c r="AG617" i="2" s="1"/>
  <c r="AG618" i="2" s="1"/>
  <c r="AG619" i="2" s="1"/>
  <c r="AG620" i="2" s="1"/>
  <c r="AG621" i="2" s="1"/>
  <c r="AG622" i="2" s="1"/>
  <c r="AG623" i="2" s="1"/>
  <c r="AG624" i="2" s="1"/>
  <c r="AG625" i="2" s="1"/>
  <c r="AG626" i="2" s="1"/>
  <c r="AE625" i="2"/>
  <c r="AE618" i="2"/>
  <c r="AE617" i="2"/>
  <c r="AE614" i="2"/>
  <c r="AE611" i="2"/>
  <c r="AE609" i="2"/>
  <c r="AF604" i="2"/>
  <c r="AF605" i="2" s="1"/>
  <c r="AF606" i="2" s="1"/>
  <c r="AF607" i="2" s="1"/>
  <c r="AF608" i="2" s="1"/>
  <c r="AF609" i="2" s="1"/>
  <c r="AF610" i="2" s="1"/>
  <c r="AF611" i="2" s="1"/>
  <c r="AF612" i="2" s="1"/>
  <c r="AF613" i="2" s="1"/>
  <c r="AF614" i="2" s="1"/>
  <c r="AF615" i="2" s="1"/>
  <c r="AF616" i="2" s="1"/>
  <c r="AF617" i="2" s="1"/>
  <c r="AF618" i="2" s="1"/>
  <c r="AF619" i="2" s="1"/>
  <c r="AF620" i="2" s="1"/>
  <c r="AF621" i="2" s="1"/>
  <c r="AF622" i="2" s="1"/>
  <c r="AF623" i="2" s="1"/>
  <c r="AF624" i="2" s="1"/>
  <c r="AF625" i="2" s="1"/>
  <c r="AF626" i="2" s="1"/>
  <c r="AE624" i="2"/>
  <c r="AE619" i="2"/>
  <c r="AE615" i="2"/>
  <c r="AE613" i="2"/>
  <c r="AE608" i="2"/>
  <c r="AE606" i="2"/>
  <c r="AE604" i="2"/>
  <c r="AE622" i="2"/>
  <c r="AE621" i="2"/>
  <c r="AE612" i="2"/>
  <c r="AE607" i="2"/>
  <c r="AE605" i="2"/>
  <c r="AD772" i="2"/>
  <c r="AD774" i="2"/>
  <c r="O772" i="2"/>
  <c r="AD773" i="2"/>
  <c r="AE140" i="2"/>
  <c r="AE137" i="2"/>
  <c r="AE144" i="2"/>
  <c r="AE141" i="2"/>
  <c r="AE139" i="2"/>
  <c r="AE136" i="2"/>
  <c r="AE133" i="2"/>
  <c r="AE131" i="2"/>
  <c r="AE126" i="2"/>
  <c r="AE138" i="2"/>
  <c r="AE130" i="2"/>
  <c r="AE124" i="2"/>
  <c r="AG122" i="2"/>
  <c r="AG123" i="2" s="1"/>
  <c r="AG124" i="2" s="1"/>
  <c r="AG125" i="2" s="1"/>
  <c r="AG126" i="2" s="1"/>
  <c r="AG127" i="2" s="1"/>
  <c r="AG128" i="2" s="1"/>
  <c r="AG129" i="2" s="1"/>
  <c r="AG130" i="2" s="1"/>
  <c r="AG131" i="2" s="1"/>
  <c r="AG132" i="2" s="1"/>
  <c r="AG133" i="2" s="1"/>
  <c r="AG134" i="2" s="1"/>
  <c r="AG135" i="2" s="1"/>
  <c r="AG136" i="2" s="1"/>
  <c r="AG137" i="2" s="1"/>
  <c r="AG138" i="2" s="1"/>
  <c r="AG139" i="2" s="1"/>
  <c r="AG140" i="2" s="1"/>
  <c r="AG141" i="2" s="1"/>
  <c r="AG142" i="2" s="1"/>
  <c r="AG143" i="2" s="1"/>
  <c r="AG144" i="2" s="1"/>
  <c r="AE142" i="2"/>
  <c r="AE134" i="2"/>
  <c r="AE128" i="2"/>
  <c r="AE125" i="2"/>
  <c r="AE123" i="2"/>
  <c r="AF122" i="2"/>
  <c r="AF123" i="2" s="1"/>
  <c r="AF124" i="2" s="1"/>
  <c r="AF125" i="2" s="1"/>
  <c r="AF126" i="2" s="1"/>
  <c r="AF127" i="2" s="1"/>
  <c r="AF128" i="2" s="1"/>
  <c r="AF129" i="2" s="1"/>
  <c r="AF130" i="2" s="1"/>
  <c r="AF131" i="2" s="1"/>
  <c r="AF132" i="2" s="1"/>
  <c r="AF133" i="2" s="1"/>
  <c r="AF134" i="2" s="1"/>
  <c r="AF135" i="2" s="1"/>
  <c r="AF136" i="2" s="1"/>
  <c r="AF137" i="2" s="1"/>
  <c r="AF138" i="2" s="1"/>
  <c r="AF139" i="2" s="1"/>
  <c r="AF140" i="2" s="1"/>
  <c r="AF141" i="2" s="1"/>
  <c r="AF142" i="2" s="1"/>
  <c r="AF143" i="2" s="1"/>
  <c r="AF144" i="2" s="1"/>
  <c r="AE143" i="2"/>
  <c r="AE135" i="2"/>
  <c r="AE132" i="2"/>
  <c r="AE129" i="2"/>
  <c r="AE127" i="2"/>
  <c r="AE122" i="2"/>
  <c r="AE358" i="2"/>
  <c r="AE355" i="2"/>
  <c r="AE353" i="2"/>
  <c r="AE348" i="2"/>
  <c r="AE340" i="2"/>
  <c r="AE362" i="2"/>
  <c r="AE359" i="2"/>
  <c r="AE357" i="2"/>
  <c r="AE352" i="2"/>
  <c r="AE346" i="2"/>
  <c r="AE344" i="2"/>
  <c r="AE360" i="2"/>
  <c r="AE345" i="2"/>
  <c r="AE343" i="2"/>
  <c r="AE341" i="2"/>
  <c r="AE361" i="2"/>
  <c r="AE351" i="2"/>
  <c r="AE349" i="2"/>
  <c r="AE342" i="2"/>
  <c r="AG340" i="2"/>
  <c r="AG341" i="2" s="1"/>
  <c r="AG342" i="2" s="1"/>
  <c r="AG343" i="2" s="1"/>
  <c r="AG344" i="2" s="1"/>
  <c r="AG345" i="2" s="1"/>
  <c r="AG346" i="2" s="1"/>
  <c r="AG347" i="2" s="1"/>
  <c r="AG348" i="2" s="1"/>
  <c r="AG349" i="2" s="1"/>
  <c r="AG350" i="2" s="1"/>
  <c r="AG351" i="2" s="1"/>
  <c r="AG352" i="2" s="1"/>
  <c r="AG353" i="2" s="1"/>
  <c r="AG354" i="2" s="1"/>
  <c r="AG355" i="2" s="1"/>
  <c r="AG356" i="2" s="1"/>
  <c r="AG357" i="2" s="1"/>
  <c r="AG358" i="2" s="1"/>
  <c r="AG359" i="2" s="1"/>
  <c r="AG360" i="2" s="1"/>
  <c r="AG361" i="2" s="1"/>
  <c r="AG362" i="2" s="1"/>
  <c r="AE354" i="2"/>
  <c r="AE350" i="2"/>
  <c r="AE347" i="2"/>
  <c r="AF340" i="2"/>
  <c r="AF341" i="2" s="1"/>
  <c r="AF342" i="2" s="1"/>
  <c r="AF343" i="2" s="1"/>
  <c r="AF344" i="2" s="1"/>
  <c r="AF345" i="2" s="1"/>
  <c r="AF346" i="2" s="1"/>
  <c r="AF347" i="2" s="1"/>
  <c r="AF348" i="2" s="1"/>
  <c r="AF349" i="2" s="1"/>
  <c r="AF350" i="2" s="1"/>
  <c r="AF351" i="2" s="1"/>
  <c r="AF352" i="2" s="1"/>
  <c r="AF353" i="2" s="1"/>
  <c r="AF354" i="2" s="1"/>
  <c r="AF355" i="2" s="1"/>
  <c r="AF356" i="2" s="1"/>
  <c r="AF357" i="2" s="1"/>
  <c r="AF358" i="2" s="1"/>
  <c r="AF359" i="2" s="1"/>
  <c r="AF360" i="2" s="1"/>
  <c r="AF361" i="2" s="1"/>
  <c r="AF362" i="2" s="1"/>
  <c r="AE356" i="2"/>
  <c r="AD558" i="2"/>
  <c r="O556" i="2"/>
  <c r="AD557" i="2"/>
  <c r="AD556" i="2"/>
  <c r="AE948" i="2"/>
  <c r="AE955" i="2"/>
  <c r="AE950" i="2"/>
  <c r="AE1051" i="2"/>
  <c r="AE1049" i="2"/>
  <c r="AE1047" i="2"/>
  <c r="AE1045" i="2"/>
  <c r="AG1036" i="2"/>
  <c r="AG1037" i="2" s="1"/>
  <c r="AG1038" i="2" s="1"/>
  <c r="AG1039" i="2" s="1"/>
  <c r="AG1040" i="2" s="1"/>
  <c r="AG1041" i="2" s="1"/>
  <c r="AG1042" i="2" s="1"/>
  <c r="AG1043" i="2" s="1"/>
  <c r="AG1044" i="2" s="1"/>
  <c r="AG1045" i="2" s="1"/>
  <c r="AG1046" i="2" s="1"/>
  <c r="AG1047" i="2" s="1"/>
  <c r="AG1048" i="2" s="1"/>
  <c r="AG1049" i="2" s="1"/>
  <c r="AG1050" i="2" s="1"/>
  <c r="AG1051" i="2" s="1"/>
  <c r="AG1052" i="2" s="1"/>
  <c r="AG1053" i="2" s="1"/>
  <c r="AG1054" i="2" s="1"/>
  <c r="AG1055" i="2" s="1"/>
  <c r="AG1056" i="2" s="1"/>
  <c r="AG1057" i="2" s="1"/>
  <c r="AG1058" i="2" s="1"/>
  <c r="AE1058" i="2"/>
  <c r="AE1054" i="2"/>
  <c r="AE1041" i="2"/>
  <c r="AE1040" i="2"/>
  <c r="AE1037" i="2"/>
  <c r="AF1036" i="2"/>
  <c r="AF1037" i="2" s="1"/>
  <c r="AF1038" i="2" s="1"/>
  <c r="AF1039" i="2" s="1"/>
  <c r="AF1040" i="2" s="1"/>
  <c r="AF1041" i="2" s="1"/>
  <c r="AF1042" i="2" s="1"/>
  <c r="AF1043" i="2" s="1"/>
  <c r="AF1044" i="2" s="1"/>
  <c r="AF1045" i="2" s="1"/>
  <c r="AF1046" i="2" s="1"/>
  <c r="AF1047" i="2" s="1"/>
  <c r="AF1048" i="2" s="1"/>
  <c r="AF1049" i="2" s="1"/>
  <c r="AF1050" i="2" s="1"/>
  <c r="AF1051" i="2" s="1"/>
  <c r="AF1052" i="2" s="1"/>
  <c r="AF1053" i="2" s="1"/>
  <c r="AF1054" i="2" s="1"/>
  <c r="AF1055" i="2" s="1"/>
  <c r="AF1056" i="2" s="1"/>
  <c r="AF1057" i="2" s="1"/>
  <c r="AF1058" i="2" s="1"/>
  <c r="AE1057" i="2"/>
  <c r="AE1056" i="2"/>
  <c r="AE1055" i="2"/>
  <c r="AE1053" i="2"/>
  <c r="AE1052" i="2"/>
  <c r="AE1042" i="2"/>
  <c r="AE1038" i="2"/>
  <c r="AE1036" i="2"/>
  <c r="AE1050" i="2"/>
  <c r="AE1048" i="2"/>
  <c r="AE1046" i="2"/>
  <c r="AE1044" i="2"/>
  <c r="AE1043" i="2"/>
  <c r="AE1039" i="2"/>
  <c r="O1180" i="2"/>
  <c r="AD1229" i="2"/>
  <c r="AD1228" i="2"/>
  <c r="AD1230" i="2"/>
  <c r="O1228" i="2"/>
  <c r="AE1176" i="2" l="1"/>
  <c r="AE1160" i="2"/>
  <c r="AE1157" i="2"/>
  <c r="AF1156" i="2"/>
  <c r="AF1157" i="2" s="1"/>
  <c r="AF1158" i="2" s="1"/>
  <c r="AF1159" i="2" s="1"/>
  <c r="AF1160" i="2" s="1"/>
  <c r="AF1161" i="2" s="1"/>
  <c r="AF1162" i="2" s="1"/>
  <c r="AF1163" i="2" s="1"/>
  <c r="AF1164" i="2" s="1"/>
  <c r="AF1165" i="2" s="1"/>
  <c r="AF1166" i="2" s="1"/>
  <c r="AF1167" i="2" s="1"/>
  <c r="AF1168" i="2" s="1"/>
  <c r="AF1169" i="2" s="1"/>
  <c r="AF1170" i="2" s="1"/>
  <c r="AF1171" i="2" s="1"/>
  <c r="AF1172" i="2" s="1"/>
  <c r="AF1173" i="2" s="1"/>
  <c r="AF1174" i="2" s="1"/>
  <c r="AF1175" i="2" s="1"/>
  <c r="AF1176" i="2" s="1"/>
  <c r="AF1177" i="2" s="1"/>
  <c r="AF1178" i="2" s="1"/>
  <c r="AE1167" i="2"/>
  <c r="AE1163" i="2"/>
  <c r="AE1162" i="2"/>
  <c r="AE1168" i="2"/>
  <c r="AE951" i="2"/>
  <c r="AE940" i="2"/>
  <c r="AE949" i="2"/>
  <c r="AE952" i="2"/>
  <c r="AE959" i="2"/>
  <c r="AF940" i="2"/>
  <c r="AF941" i="2" s="1"/>
  <c r="AF942" i="2" s="1"/>
  <c r="AF943" i="2" s="1"/>
  <c r="AF944" i="2" s="1"/>
  <c r="AF945" i="2" s="1"/>
  <c r="AF946" i="2" s="1"/>
  <c r="AF947" i="2" s="1"/>
  <c r="AF948" i="2" s="1"/>
  <c r="AF949" i="2" s="1"/>
  <c r="AF950" i="2" s="1"/>
  <c r="AF951" i="2" s="1"/>
  <c r="AF952" i="2" s="1"/>
  <c r="AF953" i="2" s="1"/>
  <c r="AF954" i="2" s="1"/>
  <c r="AF955" i="2" s="1"/>
  <c r="AF956" i="2" s="1"/>
  <c r="AF957" i="2" s="1"/>
  <c r="AF958" i="2" s="1"/>
  <c r="AF959" i="2" s="1"/>
  <c r="AF960" i="2" s="1"/>
  <c r="AF961" i="2" s="1"/>
  <c r="AF962" i="2" s="1"/>
  <c r="AE961" i="2"/>
  <c r="AE954" i="2"/>
  <c r="AE956" i="2"/>
  <c r="AG940" i="2"/>
  <c r="AG941" i="2" s="1"/>
  <c r="AG942" i="2" s="1"/>
  <c r="AG943" i="2" s="1"/>
  <c r="AG944" i="2" s="1"/>
  <c r="AG945" i="2" s="1"/>
  <c r="AG946" i="2" s="1"/>
  <c r="AG947" i="2" s="1"/>
  <c r="AG948" i="2" s="1"/>
  <c r="AG949" i="2" s="1"/>
  <c r="AG950" i="2" s="1"/>
  <c r="AG951" i="2" s="1"/>
  <c r="AG952" i="2" s="1"/>
  <c r="AG953" i="2" s="1"/>
  <c r="AG954" i="2" s="1"/>
  <c r="AG955" i="2" s="1"/>
  <c r="AG956" i="2" s="1"/>
  <c r="AG957" i="2" s="1"/>
  <c r="AG958" i="2" s="1"/>
  <c r="AG959" i="2" s="1"/>
  <c r="AG960" i="2" s="1"/>
  <c r="AG961" i="2" s="1"/>
  <c r="AG962" i="2" s="1"/>
  <c r="AE957" i="2"/>
  <c r="AE943" i="2"/>
  <c r="AE945" i="2"/>
  <c r="AE942" i="2"/>
  <c r="AE958" i="2"/>
  <c r="AE947" i="2"/>
  <c r="AE944" i="2"/>
  <c r="AE960" i="2"/>
  <c r="AE941" i="2"/>
  <c r="AE953" i="2"/>
  <c r="AE946" i="2"/>
  <c r="AE1150" i="2"/>
  <c r="AE1147" i="2"/>
  <c r="AE1142" i="2"/>
  <c r="AE1139" i="2"/>
  <c r="AF1132" i="2"/>
  <c r="AF1133" i="2" s="1"/>
  <c r="AF1134" i="2" s="1"/>
  <c r="AF1135" i="2" s="1"/>
  <c r="AF1136" i="2" s="1"/>
  <c r="AF1137" i="2" s="1"/>
  <c r="AF1138" i="2" s="1"/>
  <c r="AF1139" i="2" s="1"/>
  <c r="AF1140" i="2" s="1"/>
  <c r="AF1141" i="2" s="1"/>
  <c r="AF1142" i="2" s="1"/>
  <c r="AF1143" i="2" s="1"/>
  <c r="AF1144" i="2" s="1"/>
  <c r="AF1145" i="2" s="1"/>
  <c r="AF1146" i="2" s="1"/>
  <c r="AF1147" i="2" s="1"/>
  <c r="AF1148" i="2" s="1"/>
  <c r="AF1149" i="2" s="1"/>
  <c r="AF1150" i="2" s="1"/>
  <c r="AF1151" i="2" s="1"/>
  <c r="AF1152" i="2" s="1"/>
  <c r="AF1153" i="2" s="1"/>
  <c r="AF1154" i="2" s="1"/>
  <c r="AE1153" i="2"/>
  <c r="AE1152" i="2"/>
  <c r="AE1151" i="2"/>
  <c r="AE1144" i="2"/>
  <c r="AE1143" i="2"/>
  <c r="AE1133" i="2"/>
  <c r="AE1132" i="2"/>
  <c r="AE1154" i="2"/>
  <c r="AE1145" i="2"/>
  <c r="AE1137" i="2"/>
  <c r="AE1136" i="2"/>
  <c r="AE1134" i="2"/>
  <c r="AE1141" i="2"/>
  <c r="AE1140" i="2"/>
  <c r="AG1132" i="2"/>
  <c r="AG1133" i="2" s="1"/>
  <c r="AG1134" i="2" s="1"/>
  <c r="AG1135" i="2" s="1"/>
  <c r="AG1136" i="2" s="1"/>
  <c r="AG1137" i="2" s="1"/>
  <c r="AG1138" i="2" s="1"/>
  <c r="AG1139" i="2" s="1"/>
  <c r="AG1140" i="2" s="1"/>
  <c r="AG1141" i="2" s="1"/>
  <c r="AG1142" i="2" s="1"/>
  <c r="AG1143" i="2" s="1"/>
  <c r="AG1144" i="2" s="1"/>
  <c r="AG1145" i="2" s="1"/>
  <c r="AG1146" i="2" s="1"/>
  <c r="AG1147" i="2" s="1"/>
  <c r="AG1148" i="2" s="1"/>
  <c r="AG1149" i="2" s="1"/>
  <c r="AG1150" i="2" s="1"/>
  <c r="AG1151" i="2" s="1"/>
  <c r="AG1152" i="2" s="1"/>
  <c r="AG1153" i="2" s="1"/>
  <c r="AG1154" i="2" s="1"/>
  <c r="AE1149" i="2"/>
  <c r="AE1148" i="2"/>
  <c r="AE1138" i="2"/>
  <c r="AE1135" i="2"/>
  <c r="AE1146" i="2"/>
  <c r="AE649" i="2"/>
  <c r="AE644" i="2"/>
  <c r="AE640" i="2"/>
  <c r="AE638" i="2"/>
  <c r="AE635" i="2"/>
  <c r="AE630" i="2"/>
  <c r="AE628" i="2"/>
  <c r="AE648" i="2"/>
  <c r="AE642" i="2"/>
  <c r="AE641" i="2"/>
  <c r="AE639" i="2"/>
  <c r="AE637" i="2"/>
  <c r="AE631" i="2"/>
  <c r="AE629" i="2"/>
  <c r="AE646" i="2"/>
  <c r="AE643" i="2"/>
  <c r="AE636" i="2"/>
  <c r="AG628" i="2"/>
  <c r="AG629" i="2" s="1"/>
  <c r="AG630" i="2" s="1"/>
  <c r="AG631" i="2" s="1"/>
  <c r="AG632" i="2" s="1"/>
  <c r="AG633" i="2" s="1"/>
  <c r="AG634" i="2" s="1"/>
  <c r="AG635" i="2" s="1"/>
  <c r="AG636" i="2" s="1"/>
  <c r="AG637" i="2" s="1"/>
  <c r="AG638" i="2" s="1"/>
  <c r="AG639" i="2" s="1"/>
  <c r="AG640" i="2" s="1"/>
  <c r="AG641" i="2" s="1"/>
  <c r="AG642" i="2" s="1"/>
  <c r="AG643" i="2" s="1"/>
  <c r="AG644" i="2" s="1"/>
  <c r="AG645" i="2" s="1"/>
  <c r="AG646" i="2" s="1"/>
  <c r="AG647" i="2" s="1"/>
  <c r="AG648" i="2" s="1"/>
  <c r="AG649" i="2" s="1"/>
  <c r="AG650" i="2" s="1"/>
  <c r="AE650" i="2"/>
  <c r="AE647" i="2"/>
  <c r="AE645" i="2"/>
  <c r="AE634" i="2"/>
  <c r="AE633" i="2"/>
  <c r="AE632" i="2"/>
  <c r="AF628" i="2"/>
  <c r="AF629" i="2" s="1"/>
  <c r="AF630" i="2" s="1"/>
  <c r="AF631" i="2" s="1"/>
  <c r="AF632" i="2" s="1"/>
  <c r="AF633" i="2" s="1"/>
  <c r="AF634" i="2" s="1"/>
  <c r="AF635" i="2" s="1"/>
  <c r="AF636" i="2" s="1"/>
  <c r="AF637" i="2" s="1"/>
  <c r="AF638" i="2" s="1"/>
  <c r="AF639" i="2" s="1"/>
  <c r="AF640" i="2" s="1"/>
  <c r="AF641" i="2" s="1"/>
  <c r="AF642" i="2" s="1"/>
  <c r="AF643" i="2" s="1"/>
  <c r="AF644" i="2" s="1"/>
  <c r="AF645" i="2" s="1"/>
  <c r="AF646" i="2" s="1"/>
  <c r="AF647" i="2" s="1"/>
  <c r="AF648" i="2" s="1"/>
  <c r="AF649" i="2" s="1"/>
  <c r="AF650" i="2" s="1"/>
  <c r="AE1247" i="2"/>
  <c r="AE1234" i="2"/>
  <c r="AE1230" i="2"/>
  <c r="AE1235" i="2"/>
  <c r="AE1233" i="2"/>
  <c r="AE1232" i="2"/>
  <c r="AE1231" i="2"/>
  <c r="AG1228" i="2"/>
  <c r="AG1229" i="2" s="1"/>
  <c r="AG1230" i="2" s="1"/>
  <c r="AG1231" i="2" s="1"/>
  <c r="AG1232" i="2" s="1"/>
  <c r="AG1233" i="2" s="1"/>
  <c r="AG1234" i="2" s="1"/>
  <c r="AG1235" i="2" s="1"/>
  <c r="AG1236" i="2" s="1"/>
  <c r="AG1237" i="2" s="1"/>
  <c r="AG1238" i="2" s="1"/>
  <c r="AG1239" i="2" s="1"/>
  <c r="AG1240" i="2" s="1"/>
  <c r="AG1241" i="2" s="1"/>
  <c r="AG1242" i="2" s="1"/>
  <c r="AG1243" i="2" s="1"/>
  <c r="AG1244" i="2" s="1"/>
  <c r="AG1245" i="2" s="1"/>
  <c r="AG1246" i="2" s="1"/>
  <c r="AG1247" i="2" s="1"/>
  <c r="AG1248" i="2" s="1"/>
  <c r="AG1249" i="2" s="1"/>
  <c r="AG1250" i="2" s="1"/>
  <c r="AE1250" i="2"/>
  <c r="AE1246" i="2"/>
  <c r="AE1242" i="2"/>
  <c r="AE1240" i="2"/>
  <c r="AE1229" i="2"/>
  <c r="AF1228" i="2"/>
  <c r="AF1229" i="2" s="1"/>
  <c r="AF1230" i="2" s="1"/>
  <c r="AF1231" i="2" s="1"/>
  <c r="AF1232" i="2" s="1"/>
  <c r="AF1233" i="2" s="1"/>
  <c r="AF1234" i="2" s="1"/>
  <c r="AF1235" i="2" s="1"/>
  <c r="AF1236" i="2" s="1"/>
  <c r="AF1237" i="2" s="1"/>
  <c r="AF1238" i="2" s="1"/>
  <c r="AF1239" i="2" s="1"/>
  <c r="AF1240" i="2" s="1"/>
  <c r="AF1241" i="2" s="1"/>
  <c r="AF1242" i="2" s="1"/>
  <c r="AF1243" i="2" s="1"/>
  <c r="AF1244" i="2" s="1"/>
  <c r="AF1245" i="2" s="1"/>
  <c r="AF1246" i="2" s="1"/>
  <c r="AF1247" i="2" s="1"/>
  <c r="AF1248" i="2" s="1"/>
  <c r="AF1249" i="2" s="1"/>
  <c r="AF1250" i="2" s="1"/>
  <c r="AE1249" i="2"/>
  <c r="AE1245" i="2"/>
  <c r="AE1241" i="2"/>
  <c r="AE1239" i="2"/>
  <c r="AE1237" i="2"/>
  <c r="AE1228" i="2"/>
  <c r="AE1244" i="2"/>
  <c r="AE1243" i="2"/>
  <c r="AE1238" i="2"/>
  <c r="AE1236" i="2"/>
  <c r="AE1248" i="2"/>
  <c r="AE1199" i="2"/>
  <c r="AE1195" i="2"/>
  <c r="AE1202" i="2"/>
  <c r="AE1200" i="2"/>
  <c r="AE1191" i="2"/>
  <c r="AE1190" i="2"/>
  <c r="AE1189" i="2"/>
  <c r="AE1182" i="2"/>
  <c r="AF1180" i="2"/>
  <c r="AF1181" i="2" s="1"/>
  <c r="AF1182" i="2" s="1"/>
  <c r="AF1183" i="2" s="1"/>
  <c r="AF1184" i="2" s="1"/>
  <c r="AF1185" i="2" s="1"/>
  <c r="AF1186" i="2" s="1"/>
  <c r="AF1187" i="2" s="1"/>
  <c r="AF1188" i="2" s="1"/>
  <c r="AF1189" i="2" s="1"/>
  <c r="AF1190" i="2" s="1"/>
  <c r="AF1191" i="2" s="1"/>
  <c r="AF1192" i="2" s="1"/>
  <c r="AF1193" i="2" s="1"/>
  <c r="AF1194" i="2" s="1"/>
  <c r="AF1195" i="2" s="1"/>
  <c r="AF1196" i="2" s="1"/>
  <c r="AF1197" i="2" s="1"/>
  <c r="AF1198" i="2" s="1"/>
  <c r="AF1199" i="2" s="1"/>
  <c r="AF1200" i="2" s="1"/>
  <c r="AF1201" i="2" s="1"/>
  <c r="AF1202" i="2" s="1"/>
  <c r="AE1201" i="2"/>
  <c r="AE1197" i="2"/>
  <c r="AE1194" i="2"/>
  <c r="AE1193" i="2"/>
  <c r="AE1186" i="2"/>
  <c r="AE1184" i="2"/>
  <c r="AE1183" i="2"/>
  <c r="AE1181" i="2"/>
  <c r="AE1180" i="2"/>
  <c r="AE1196" i="2"/>
  <c r="AE1192" i="2"/>
  <c r="AE1198" i="2"/>
  <c r="AE1188" i="2"/>
  <c r="AE1187" i="2"/>
  <c r="AG1180" i="2"/>
  <c r="AG1181" i="2" s="1"/>
  <c r="AG1182" i="2" s="1"/>
  <c r="AG1183" i="2" s="1"/>
  <c r="AG1184" i="2" s="1"/>
  <c r="AG1185" i="2" s="1"/>
  <c r="AG1186" i="2" s="1"/>
  <c r="AG1187" i="2" s="1"/>
  <c r="AG1188" i="2" s="1"/>
  <c r="AG1189" i="2" s="1"/>
  <c r="AG1190" i="2" s="1"/>
  <c r="AG1191" i="2" s="1"/>
  <c r="AG1192" i="2" s="1"/>
  <c r="AG1193" i="2" s="1"/>
  <c r="AG1194" i="2" s="1"/>
  <c r="AG1195" i="2" s="1"/>
  <c r="AG1196" i="2" s="1"/>
  <c r="AG1197" i="2" s="1"/>
  <c r="AG1198" i="2" s="1"/>
  <c r="AG1199" i="2" s="1"/>
  <c r="AG1200" i="2" s="1"/>
  <c r="AG1201" i="2" s="1"/>
  <c r="AG1202" i="2" s="1"/>
  <c r="AE1185" i="2"/>
  <c r="AE578" i="2"/>
  <c r="AE575" i="2"/>
  <c r="AE572" i="2"/>
  <c r="AE570" i="2"/>
  <c r="AE567" i="2"/>
  <c r="AE577" i="2"/>
  <c r="AE571" i="2"/>
  <c r="AE569" i="2"/>
  <c r="AE564" i="2"/>
  <c r="AE559" i="2"/>
  <c r="AE557" i="2"/>
  <c r="AF556" i="2"/>
  <c r="AF557" i="2" s="1"/>
  <c r="AF558" i="2" s="1"/>
  <c r="AF559" i="2" s="1"/>
  <c r="AF560" i="2" s="1"/>
  <c r="AF561" i="2" s="1"/>
  <c r="AF562" i="2" s="1"/>
  <c r="AF563" i="2" s="1"/>
  <c r="AF564" i="2" s="1"/>
  <c r="AF565" i="2" s="1"/>
  <c r="AF566" i="2" s="1"/>
  <c r="AF567" i="2" s="1"/>
  <c r="AF568" i="2" s="1"/>
  <c r="AF569" i="2" s="1"/>
  <c r="AF570" i="2" s="1"/>
  <c r="AF571" i="2" s="1"/>
  <c r="AF572" i="2" s="1"/>
  <c r="AF573" i="2" s="1"/>
  <c r="AF574" i="2" s="1"/>
  <c r="AF575" i="2" s="1"/>
  <c r="AF576" i="2" s="1"/>
  <c r="AF577" i="2" s="1"/>
  <c r="AF578" i="2" s="1"/>
  <c r="AE576" i="2"/>
  <c r="AE568" i="2"/>
  <c r="AE562" i="2"/>
  <c r="AE556" i="2"/>
  <c r="AE574" i="2"/>
  <c r="AE573" i="2"/>
  <c r="AE566" i="2"/>
  <c r="AE563" i="2"/>
  <c r="AE561" i="2"/>
  <c r="AE558" i="2"/>
  <c r="AE565" i="2"/>
  <c r="AG556" i="2"/>
  <c r="AG557" i="2" s="1"/>
  <c r="AG558" i="2" s="1"/>
  <c r="AG559" i="2" s="1"/>
  <c r="AG560" i="2" s="1"/>
  <c r="AG561" i="2" s="1"/>
  <c r="AG562" i="2" s="1"/>
  <c r="AG563" i="2" s="1"/>
  <c r="AG564" i="2" s="1"/>
  <c r="AG565" i="2" s="1"/>
  <c r="AG566" i="2" s="1"/>
  <c r="AG567" i="2" s="1"/>
  <c r="AG568" i="2" s="1"/>
  <c r="AG569" i="2" s="1"/>
  <c r="AG570" i="2" s="1"/>
  <c r="AG571" i="2" s="1"/>
  <c r="AG572" i="2" s="1"/>
  <c r="AG573" i="2" s="1"/>
  <c r="AG574" i="2" s="1"/>
  <c r="AG575" i="2" s="1"/>
  <c r="AG576" i="2" s="1"/>
  <c r="AG577" i="2" s="1"/>
  <c r="AG578" i="2" s="1"/>
  <c r="AE560" i="2"/>
  <c r="AE792" i="2"/>
  <c r="AE786" i="2"/>
  <c r="AE783" i="2"/>
  <c r="AE781" i="2"/>
  <c r="AE776" i="2"/>
  <c r="AE790" i="2"/>
  <c r="AE787" i="2"/>
  <c r="AE785" i="2"/>
  <c r="AE780" i="2"/>
  <c r="AE774" i="2"/>
  <c r="AG772" i="2"/>
  <c r="AG773" i="2" s="1"/>
  <c r="AG774" i="2" s="1"/>
  <c r="AG775" i="2" s="1"/>
  <c r="AG776" i="2" s="1"/>
  <c r="AG777" i="2" s="1"/>
  <c r="AG778" i="2" s="1"/>
  <c r="AG779" i="2" s="1"/>
  <c r="AG780" i="2" s="1"/>
  <c r="AG781" i="2" s="1"/>
  <c r="AG782" i="2" s="1"/>
  <c r="AG783" i="2" s="1"/>
  <c r="AG784" i="2" s="1"/>
  <c r="AG785" i="2" s="1"/>
  <c r="AG786" i="2" s="1"/>
  <c r="AG787" i="2" s="1"/>
  <c r="AG788" i="2" s="1"/>
  <c r="AG789" i="2" s="1"/>
  <c r="AG790" i="2" s="1"/>
  <c r="AG791" i="2" s="1"/>
  <c r="AG792" i="2" s="1"/>
  <c r="AG793" i="2" s="1"/>
  <c r="AG794" i="2" s="1"/>
  <c r="AE794" i="2"/>
  <c r="AE791" i="2"/>
  <c r="AE789" i="2"/>
  <c r="AE784" i="2"/>
  <c r="AE778" i="2"/>
  <c r="AE775" i="2"/>
  <c r="AE773" i="2"/>
  <c r="AF772" i="2"/>
  <c r="AF773" i="2" s="1"/>
  <c r="AF774" i="2" s="1"/>
  <c r="AF775" i="2" s="1"/>
  <c r="AF776" i="2" s="1"/>
  <c r="AF777" i="2" s="1"/>
  <c r="AF778" i="2" s="1"/>
  <c r="AF779" i="2" s="1"/>
  <c r="AF780" i="2" s="1"/>
  <c r="AF781" i="2" s="1"/>
  <c r="AF782" i="2" s="1"/>
  <c r="AF783" i="2" s="1"/>
  <c r="AF784" i="2" s="1"/>
  <c r="AF785" i="2" s="1"/>
  <c r="AF786" i="2" s="1"/>
  <c r="AF787" i="2" s="1"/>
  <c r="AF788" i="2" s="1"/>
  <c r="AF789" i="2" s="1"/>
  <c r="AF790" i="2" s="1"/>
  <c r="AF791" i="2" s="1"/>
  <c r="AF792" i="2" s="1"/>
  <c r="AF793" i="2" s="1"/>
  <c r="AF794" i="2" s="1"/>
  <c r="AE793" i="2"/>
  <c r="AE788" i="2"/>
  <c r="AE782" i="2"/>
  <c r="AE779" i="2"/>
  <c r="AE777" i="2"/>
  <c r="AE772" i="2"/>
  <c r="AE550" i="2"/>
  <c r="AE554" i="2"/>
  <c r="AE551" i="2"/>
  <c r="AE549" i="2"/>
  <c r="AE544" i="2"/>
  <c r="AE538" i="2"/>
  <c r="AE535" i="2"/>
  <c r="AE533" i="2"/>
  <c r="AE553" i="2"/>
  <c r="AE548" i="2"/>
  <c r="AE542" i="2"/>
  <c r="AE539" i="2"/>
  <c r="AE537" i="2"/>
  <c r="AG532" i="2"/>
  <c r="AG533" i="2" s="1"/>
  <c r="AG534" i="2" s="1"/>
  <c r="AG535" i="2" s="1"/>
  <c r="AG536" i="2" s="1"/>
  <c r="AG537" i="2" s="1"/>
  <c r="AG538" i="2" s="1"/>
  <c r="AG539" i="2" s="1"/>
  <c r="AG540" i="2" s="1"/>
  <c r="AG541" i="2" s="1"/>
  <c r="AG542" i="2" s="1"/>
  <c r="AG543" i="2" s="1"/>
  <c r="AG544" i="2" s="1"/>
  <c r="AG545" i="2" s="1"/>
  <c r="AG546" i="2" s="1"/>
  <c r="AG547" i="2" s="1"/>
  <c r="AG548" i="2" s="1"/>
  <c r="AG549" i="2" s="1"/>
  <c r="AG550" i="2" s="1"/>
  <c r="AG551" i="2" s="1"/>
  <c r="AG552" i="2" s="1"/>
  <c r="AG553" i="2" s="1"/>
  <c r="AG554" i="2" s="1"/>
  <c r="AE552" i="2"/>
  <c r="AE540" i="2"/>
  <c r="AE532" i="2"/>
  <c r="AE541" i="2"/>
  <c r="AE534" i="2"/>
  <c r="AE547" i="2"/>
  <c r="AE545" i="2"/>
  <c r="AE546" i="2"/>
  <c r="AE543" i="2"/>
  <c r="AE536" i="2"/>
  <c r="AF532" i="2"/>
  <c r="AF533" i="2" s="1"/>
  <c r="AF534" i="2" s="1"/>
  <c r="AF535" i="2" s="1"/>
  <c r="AF536" i="2" s="1"/>
  <c r="AF537" i="2" s="1"/>
  <c r="AF538" i="2" s="1"/>
  <c r="AF539" i="2" s="1"/>
  <c r="AF540" i="2" s="1"/>
  <c r="AF541" i="2" s="1"/>
  <c r="AF542" i="2" s="1"/>
  <c r="AF543" i="2" s="1"/>
  <c r="AF544" i="2" s="1"/>
  <c r="AF545" i="2" s="1"/>
  <c r="AF546" i="2" s="1"/>
  <c r="AF547" i="2" s="1"/>
  <c r="AF548" i="2" s="1"/>
  <c r="AF549" i="2" s="1"/>
  <c r="AF550" i="2" s="1"/>
  <c r="AF551" i="2" s="1"/>
  <c r="AF552" i="2" s="1"/>
  <c r="AF553" i="2" s="1"/>
  <c r="AF554" i="2" s="1"/>
  <c r="AE1106" i="2"/>
  <c r="AE1102" i="2"/>
  <c r="AE1101" i="2"/>
  <c r="AE1100" i="2"/>
  <c r="AE1088" i="2"/>
  <c r="AE1087" i="2"/>
  <c r="AE1103" i="2"/>
  <c r="AE1098" i="2"/>
  <c r="AE1097" i="2"/>
  <c r="AE1096" i="2"/>
  <c r="AE1094" i="2"/>
  <c r="AE1093" i="2"/>
  <c r="AE1089" i="2"/>
  <c r="AE1099" i="2"/>
  <c r="AE1095" i="2"/>
  <c r="AE1092" i="2"/>
  <c r="AE1090" i="2"/>
  <c r="AG1084" i="2"/>
  <c r="AG1085" i="2" s="1"/>
  <c r="AG1086" i="2" s="1"/>
  <c r="AG1087" i="2" s="1"/>
  <c r="AG1088" i="2" s="1"/>
  <c r="AG1089" i="2" s="1"/>
  <c r="AG1090" i="2" s="1"/>
  <c r="AG1091" i="2" s="1"/>
  <c r="AG1092" i="2" s="1"/>
  <c r="AG1093" i="2" s="1"/>
  <c r="AG1094" i="2" s="1"/>
  <c r="AG1095" i="2" s="1"/>
  <c r="AG1096" i="2" s="1"/>
  <c r="AG1097" i="2" s="1"/>
  <c r="AG1098" i="2" s="1"/>
  <c r="AG1099" i="2" s="1"/>
  <c r="AG1100" i="2" s="1"/>
  <c r="AG1101" i="2" s="1"/>
  <c r="AG1102" i="2" s="1"/>
  <c r="AG1103" i="2" s="1"/>
  <c r="AG1104" i="2" s="1"/>
  <c r="AG1105" i="2" s="1"/>
  <c r="AG1106" i="2" s="1"/>
  <c r="AE1105" i="2"/>
  <c r="AE1104" i="2"/>
  <c r="AE1084" i="2"/>
  <c r="AE1086" i="2"/>
  <c r="AE1085" i="2"/>
  <c r="AE1091" i="2"/>
  <c r="AF1084" i="2"/>
  <c r="AF1085" i="2" s="1"/>
  <c r="AF1086" i="2" s="1"/>
  <c r="AF1087" i="2" s="1"/>
  <c r="AF1088" i="2" s="1"/>
  <c r="AF1089" i="2" s="1"/>
  <c r="AF1090" i="2" s="1"/>
  <c r="AF1091" i="2" s="1"/>
  <c r="AF1092" i="2" s="1"/>
  <c r="AF1093" i="2" s="1"/>
  <c r="AF1094" i="2" s="1"/>
  <c r="AF1095" i="2" s="1"/>
  <c r="AF1096" i="2" s="1"/>
  <c r="AF1097" i="2" s="1"/>
  <c r="AF1098" i="2" s="1"/>
  <c r="AF1099" i="2" s="1"/>
  <c r="AF1100" i="2" s="1"/>
  <c r="AF1101" i="2" s="1"/>
  <c r="AF1102" i="2" s="1"/>
  <c r="AF1103" i="2" s="1"/>
  <c r="AF1104" i="2" s="1"/>
  <c r="AF1105" i="2" s="1"/>
  <c r="AF1106" i="2" s="1"/>
  <c r="AE862" i="2"/>
  <c r="AE859" i="2"/>
  <c r="AE856" i="2"/>
  <c r="AE848" i="2"/>
  <c r="AE866" i="2"/>
  <c r="AE863" i="2"/>
  <c r="AE861" i="2"/>
  <c r="AE854" i="2"/>
  <c r="AE846" i="2"/>
  <c r="AG844" i="2"/>
  <c r="AG845" i="2" s="1"/>
  <c r="AG846" i="2" s="1"/>
  <c r="AG847" i="2" s="1"/>
  <c r="AG848" i="2" s="1"/>
  <c r="AG849" i="2" s="1"/>
  <c r="AG850" i="2" s="1"/>
  <c r="AG851" i="2" s="1"/>
  <c r="AG852" i="2" s="1"/>
  <c r="AG853" i="2" s="1"/>
  <c r="AG854" i="2" s="1"/>
  <c r="AG855" i="2" s="1"/>
  <c r="AG856" i="2" s="1"/>
  <c r="AG857" i="2" s="1"/>
  <c r="AG858" i="2" s="1"/>
  <c r="AG859" i="2" s="1"/>
  <c r="AG860" i="2" s="1"/>
  <c r="AG861" i="2" s="1"/>
  <c r="AG862" i="2" s="1"/>
  <c r="AG863" i="2" s="1"/>
  <c r="AG864" i="2" s="1"/>
  <c r="AG865" i="2" s="1"/>
  <c r="AG866" i="2" s="1"/>
  <c r="AE864" i="2"/>
  <c r="AE855" i="2"/>
  <c r="AE845" i="2"/>
  <c r="AE865" i="2"/>
  <c r="AE851" i="2"/>
  <c r="AE849" i="2"/>
  <c r="AE858" i="2"/>
  <c r="AE853" i="2"/>
  <c r="AE850" i="2"/>
  <c r="AE847" i="2"/>
  <c r="AF844" i="2"/>
  <c r="AF845" i="2" s="1"/>
  <c r="AF846" i="2" s="1"/>
  <c r="AF847" i="2" s="1"/>
  <c r="AF848" i="2" s="1"/>
  <c r="AF849" i="2" s="1"/>
  <c r="AF850" i="2" s="1"/>
  <c r="AF851" i="2" s="1"/>
  <c r="AF852" i="2" s="1"/>
  <c r="AF853" i="2" s="1"/>
  <c r="AF854" i="2" s="1"/>
  <c r="AF855" i="2" s="1"/>
  <c r="AF856" i="2" s="1"/>
  <c r="AF857" i="2" s="1"/>
  <c r="AF858" i="2" s="1"/>
  <c r="AF859" i="2" s="1"/>
  <c r="AF860" i="2" s="1"/>
  <c r="AF861" i="2" s="1"/>
  <c r="AF862" i="2" s="1"/>
  <c r="AF863" i="2" s="1"/>
  <c r="AF864" i="2" s="1"/>
  <c r="AF865" i="2" s="1"/>
  <c r="AF866" i="2" s="1"/>
  <c r="AE860" i="2"/>
  <c r="AE857" i="2"/>
  <c r="AE852" i="2"/>
  <c r="AE844" i="2"/>
  <c r="AE600" i="2"/>
  <c r="AE595" i="2"/>
  <c r="AE592" i="2"/>
  <c r="AE580" i="2"/>
  <c r="AE598" i="2"/>
  <c r="AE590" i="2"/>
  <c r="AE586" i="2"/>
  <c r="AE584" i="2"/>
  <c r="AE602" i="2"/>
  <c r="AE599" i="2"/>
  <c r="AE597" i="2"/>
  <c r="AE591" i="2"/>
  <c r="AE589" i="2"/>
  <c r="AE588" i="2"/>
  <c r="AE587" i="2"/>
  <c r="AE585" i="2"/>
  <c r="AE582" i="2"/>
  <c r="AG580" i="2"/>
  <c r="AG581" i="2" s="1"/>
  <c r="AG582" i="2" s="1"/>
  <c r="AG583" i="2" s="1"/>
  <c r="AG584" i="2" s="1"/>
  <c r="AG585" i="2" s="1"/>
  <c r="AG586" i="2" s="1"/>
  <c r="AG587" i="2" s="1"/>
  <c r="AG588" i="2" s="1"/>
  <c r="AG589" i="2" s="1"/>
  <c r="AG590" i="2" s="1"/>
  <c r="AG591" i="2" s="1"/>
  <c r="AG592" i="2" s="1"/>
  <c r="AG593" i="2" s="1"/>
  <c r="AG594" i="2" s="1"/>
  <c r="AG595" i="2" s="1"/>
  <c r="AG596" i="2" s="1"/>
  <c r="AG597" i="2" s="1"/>
  <c r="AG598" i="2" s="1"/>
  <c r="AG599" i="2" s="1"/>
  <c r="AG600" i="2" s="1"/>
  <c r="AG601" i="2" s="1"/>
  <c r="AG602" i="2" s="1"/>
  <c r="AE601" i="2"/>
  <c r="AE596" i="2"/>
  <c r="AE594" i="2"/>
  <c r="AE593" i="2"/>
  <c r="AE583" i="2"/>
  <c r="AE581" i="2"/>
  <c r="AF580" i="2"/>
  <c r="AF581" i="2" s="1"/>
  <c r="AF582" i="2" s="1"/>
  <c r="AF583" i="2" s="1"/>
  <c r="AF584" i="2" s="1"/>
  <c r="AF585" i="2" s="1"/>
  <c r="AF586" i="2" s="1"/>
  <c r="AF587" i="2" s="1"/>
  <c r="AF588" i="2" s="1"/>
  <c r="AF589" i="2" s="1"/>
  <c r="AF590" i="2" s="1"/>
  <c r="AF591" i="2" s="1"/>
  <c r="AF592" i="2" s="1"/>
  <c r="AF593" i="2" s="1"/>
  <c r="AF594" i="2" s="1"/>
  <c r="AF595" i="2" s="1"/>
  <c r="AF596" i="2" s="1"/>
  <c r="AF597" i="2" s="1"/>
  <c r="AF598" i="2" s="1"/>
  <c r="AF599" i="2" s="1"/>
  <c r="AF600" i="2" s="1"/>
  <c r="AF601" i="2" s="1"/>
  <c r="AF602" i="2" s="1"/>
  <c r="AE386" i="2"/>
  <c r="AE383" i="2"/>
  <c r="AE381" i="2"/>
  <c r="AE376" i="2"/>
  <c r="AE370" i="2"/>
  <c r="AE367" i="2"/>
  <c r="AE365" i="2"/>
  <c r="AF364" i="2"/>
  <c r="AF365" i="2" s="1"/>
  <c r="AF366" i="2" s="1"/>
  <c r="AF367" i="2" s="1"/>
  <c r="AF368" i="2" s="1"/>
  <c r="AF369" i="2" s="1"/>
  <c r="AF370" i="2" s="1"/>
  <c r="AF371" i="2" s="1"/>
  <c r="AF372" i="2" s="1"/>
  <c r="AF373" i="2" s="1"/>
  <c r="AF374" i="2" s="1"/>
  <c r="AF375" i="2" s="1"/>
  <c r="AF376" i="2" s="1"/>
  <c r="AF377" i="2" s="1"/>
  <c r="AF378" i="2" s="1"/>
  <c r="AF379" i="2" s="1"/>
  <c r="AF380" i="2" s="1"/>
  <c r="AF381" i="2" s="1"/>
  <c r="AF382" i="2" s="1"/>
  <c r="AF383" i="2" s="1"/>
  <c r="AF384" i="2" s="1"/>
  <c r="AF385" i="2" s="1"/>
  <c r="AF386" i="2" s="1"/>
  <c r="AE385" i="2"/>
  <c r="AE380" i="2"/>
  <c r="AE374" i="2"/>
  <c r="AE371" i="2"/>
  <c r="AE369" i="2"/>
  <c r="AE364" i="2"/>
  <c r="AE366" i="2"/>
  <c r="AE384" i="2"/>
  <c r="AE379" i="2"/>
  <c r="AE377" i="2"/>
  <c r="AE375" i="2"/>
  <c r="AE368" i="2"/>
  <c r="AE378" i="2"/>
  <c r="AE372" i="2"/>
  <c r="AE382" i="2"/>
  <c r="AE373" i="2"/>
  <c r="AG364" i="2"/>
  <c r="AG365" i="2" s="1"/>
  <c r="AG366" i="2" s="1"/>
  <c r="AG367" i="2" s="1"/>
  <c r="AG368" i="2" s="1"/>
  <c r="AG369" i="2" s="1"/>
  <c r="AG370" i="2" s="1"/>
  <c r="AG371" i="2" s="1"/>
  <c r="AG372" i="2" s="1"/>
  <c r="AG373" i="2" s="1"/>
  <c r="AG374" i="2" s="1"/>
  <c r="AG375" i="2" s="1"/>
  <c r="AG376" i="2" s="1"/>
  <c r="AG377" i="2" s="1"/>
  <c r="AG378" i="2" s="1"/>
  <c r="AG379" i="2" s="1"/>
  <c r="AG380" i="2" s="1"/>
  <c r="AG381" i="2" s="1"/>
  <c r="AG382" i="2" s="1"/>
  <c r="AG383" i="2" s="1"/>
  <c r="AG384" i="2" s="1"/>
  <c r="AG385" i="2" s="1"/>
  <c r="AG386" i="2" s="1"/>
  <c r="AE913" i="2"/>
  <c r="AE910" i="2"/>
  <c r="AE911" i="2"/>
  <c r="AE909" i="2"/>
  <c r="AE906" i="2"/>
  <c r="AE905" i="2"/>
  <c r="AE902" i="2"/>
  <c r="AE900" i="2"/>
  <c r="AE908" i="2"/>
  <c r="AE907" i="2"/>
  <c r="AE903" i="2"/>
  <c r="AE901" i="2"/>
  <c r="AE898" i="2"/>
  <c r="AG892" i="2"/>
  <c r="AG893" i="2" s="1"/>
  <c r="AG894" i="2" s="1"/>
  <c r="AG895" i="2" s="1"/>
  <c r="AG896" i="2" s="1"/>
  <c r="AG897" i="2" s="1"/>
  <c r="AG898" i="2" s="1"/>
  <c r="AG899" i="2" s="1"/>
  <c r="AG900" i="2" s="1"/>
  <c r="AG901" i="2" s="1"/>
  <c r="AG902" i="2" s="1"/>
  <c r="AG903" i="2" s="1"/>
  <c r="AG904" i="2" s="1"/>
  <c r="AG905" i="2" s="1"/>
  <c r="AG906" i="2" s="1"/>
  <c r="AG907" i="2" s="1"/>
  <c r="AG908" i="2" s="1"/>
  <c r="AG909" i="2" s="1"/>
  <c r="AG910" i="2" s="1"/>
  <c r="AG911" i="2" s="1"/>
  <c r="AG912" i="2" s="1"/>
  <c r="AG913" i="2" s="1"/>
  <c r="AG914" i="2" s="1"/>
  <c r="AE914" i="2"/>
  <c r="AE912" i="2"/>
  <c r="AE899" i="2"/>
  <c r="AE897" i="2"/>
  <c r="AE896" i="2"/>
  <c r="AE894" i="2"/>
  <c r="AF892" i="2"/>
  <c r="AF893" i="2" s="1"/>
  <c r="AF894" i="2" s="1"/>
  <c r="AF895" i="2" s="1"/>
  <c r="AF896" i="2" s="1"/>
  <c r="AF897" i="2" s="1"/>
  <c r="AF898" i="2" s="1"/>
  <c r="AF899" i="2" s="1"/>
  <c r="AF900" i="2" s="1"/>
  <c r="AF901" i="2" s="1"/>
  <c r="AF902" i="2" s="1"/>
  <c r="AF903" i="2" s="1"/>
  <c r="AF904" i="2" s="1"/>
  <c r="AF905" i="2" s="1"/>
  <c r="AF906" i="2" s="1"/>
  <c r="AF907" i="2" s="1"/>
  <c r="AF908" i="2" s="1"/>
  <c r="AF909" i="2" s="1"/>
  <c r="AF910" i="2" s="1"/>
  <c r="AF911" i="2" s="1"/>
  <c r="AF912" i="2" s="1"/>
  <c r="AF913" i="2" s="1"/>
  <c r="AF914" i="2" s="1"/>
  <c r="AE904" i="2"/>
  <c r="AE895" i="2"/>
  <c r="AE893" i="2"/>
  <c r="AE892" i="2"/>
  <c r="AE1129" i="2"/>
  <c r="AE1128" i="2"/>
  <c r="AE1124" i="2"/>
  <c r="AE1123" i="2"/>
  <c r="AE1121" i="2"/>
  <c r="AE1118" i="2"/>
  <c r="AF1108" i="2"/>
  <c r="AF1109" i="2" s="1"/>
  <c r="AF1110" i="2" s="1"/>
  <c r="AF1111" i="2" s="1"/>
  <c r="AF1112" i="2" s="1"/>
  <c r="AF1113" i="2" s="1"/>
  <c r="AF1114" i="2" s="1"/>
  <c r="AF1115" i="2" s="1"/>
  <c r="AF1116" i="2" s="1"/>
  <c r="AF1117" i="2" s="1"/>
  <c r="AF1118" i="2" s="1"/>
  <c r="AF1119" i="2" s="1"/>
  <c r="AF1120" i="2" s="1"/>
  <c r="AF1121" i="2" s="1"/>
  <c r="AF1122" i="2" s="1"/>
  <c r="AF1123" i="2" s="1"/>
  <c r="AF1124" i="2" s="1"/>
  <c r="AF1125" i="2" s="1"/>
  <c r="AF1126" i="2" s="1"/>
  <c r="AF1127" i="2" s="1"/>
  <c r="AF1128" i="2" s="1"/>
  <c r="AF1129" i="2" s="1"/>
  <c r="AF1130" i="2" s="1"/>
  <c r="AE1130" i="2"/>
  <c r="AE1126" i="2"/>
  <c r="AE1125" i="2"/>
  <c r="AE1120" i="2"/>
  <c r="AE1119" i="2"/>
  <c r="AE1114" i="2"/>
  <c r="AE1112" i="2"/>
  <c r="AE1110" i="2"/>
  <c r="AE1108" i="2"/>
  <c r="AE1127" i="2"/>
  <c r="AE1116" i="2"/>
  <c r="AE1115" i="2"/>
  <c r="AE1113" i="2"/>
  <c r="AE1111" i="2"/>
  <c r="AE1109" i="2"/>
  <c r="AG1108" i="2"/>
  <c r="AG1109" i="2" s="1"/>
  <c r="AG1110" i="2" s="1"/>
  <c r="AG1111" i="2" s="1"/>
  <c r="AG1112" i="2" s="1"/>
  <c r="AG1113" i="2" s="1"/>
  <c r="AG1114" i="2" s="1"/>
  <c r="AG1115" i="2" s="1"/>
  <c r="AG1116" i="2" s="1"/>
  <c r="AG1117" i="2" s="1"/>
  <c r="AG1118" i="2" s="1"/>
  <c r="AG1119" i="2" s="1"/>
  <c r="AG1120" i="2" s="1"/>
  <c r="AG1121" i="2" s="1"/>
  <c r="AG1122" i="2" s="1"/>
  <c r="AG1123" i="2" s="1"/>
  <c r="AG1124" i="2" s="1"/>
  <c r="AG1125" i="2" s="1"/>
  <c r="AG1126" i="2" s="1"/>
  <c r="AG1127" i="2" s="1"/>
  <c r="AG1128" i="2" s="1"/>
  <c r="AG1129" i="2" s="1"/>
  <c r="AG1130" i="2" s="1"/>
  <c r="AE1122" i="2"/>
  <c r="AE1117" i="2"/>
  <c r="AE529" i="2"/>
  <c r="AE524" i="2"/>
  <c r="AE518" i="2"/>
  <c r="AE515" i="2"/>
  <c r="AE513" i="2"/>
  <c r="AE510" i="2"/>
  <c r="AE509" i="2"/>
  <c r="AE528" i="2"/>
  <c r="AE522" i="2"/>
  <c r="AE519" i="2"/>
  <c r="AE517" i="2"/>
  <c r="AE511" i="2"/>
  <c r="AG508" i="2"/>
  <c r="AG509" i="2" s="1"/>
  <c r="AG510" i="2" s="1"/>
  <c r="AG511" i="2" s="1"/>
  <c r="AG512" i="2" s="1"/>
  <c r="AG513" i="2" s="1"/>
  <c r="AG514" i="2" s="1"/>
  <c r="AG515" i="2" s="1"/>
  <c r="AG516" i="2" s="1"/>
  <c r="AG517" i="2" s="1"/>
  <c r="AG518" i="2" s="1"/>
  <c r="AG519" i="2" s="1"/>
  <c r="AG520" i="2" s="1"/>
  <c r="AG521" i="2" s="1"/>
  <c r="AG522" i="2" s="1"/>
  <c r="AG523" i="2" s="1"/>
  <c r="AG524" i="2" s="1"/>
  <c r="AG525" i="2" s="1"/>
  <c r="AG526" i="2" s="1"/>
  <c r="AG527" i="2" s="1"/>
  <c r="AG528" i="2" s="1"/>
  <c r="AG529" i="2" s="1"/>
  <c r="AG530" i="2" s="1"/>
  <c r="AE530" i="2"/>
  <c r="AE526" i="2"/>
  <c r="AE523" i="2"/>
  <c r="AE516" i="2"/>
  <c r="AE512" i="2"/>
  <c r="AE520" i="2"/>
  <c r="AF508" i="2"/>
  <c r="AF509" i="2" s="1"/>
  <c r="AF510" i="2" s="1"/>
  <c r="AF511" i="2" s="1"/>
  <c r="AF512" i="2" s="1"/>
  <c r="AF513" i="2" s="1"/>
  <c r="AF514" i="2" s="1"/>
  <c r="AF515" i="2" s="1"/>
  <c r="AF516" i="2" s="1"/>
  <c r="AF517" i="2" s="1"/>
  <c r="AF518" i="2" s="1"/>
  <c r="AF519" i="2" s="1"/>
  <c r="AF520" i="2" s="1"/>
  <c r="AF521" i="2" s="1"/>
  <c r="AF522" i="2" s="1"/>
  <c r="AF523" i="2" s="1"/>
  <c r="AF524" i="2" s="1"/>
  <c r="AF525" i="2" s="1"/>
  <c r="AF526" i="2" s="1"/>
  <c r="AF527" i="2" s="1"/>
  <c r="AF528" i="2" s="1"/>
  <c r="AF529" i="2" s="1"/>
  <c r="AF530" i="2" s="1"/>
  <c r="AE521" i="2"/>
  <c r="AE514" i="2"/>
  <c r="AE508" i="2"/>
  <c r="AE527" i="2"/>
  <c r="AE525" i="2"/>
  <c r="AE338" i="2"/>
  <c r="AE335" i="2"/>
  <c r="AE333" i="2"/>
  <c r="AE328" i="2"/>
  <c r="AE322" i="2"/>
  <c r="AE337" i="2"/>
  <c r="AE332" i="2"/>
  <c r="AE326" i="2"/>
  <c r="AE323" i="2"/>
  <c r="AE321" i="2"/>
  <c r="AE336" i="2"/>
  <c r="AE331" i="2"/>
  <c r="AE329" i="2"/>
  <c r="AE316" i="2"/>
  <c r="AE334" i="2"/>
  <c r="AE330" i="2"/>
  <c r="AE327" i="2"/>
  <c r="AE324" i="2"/>
  <c r="AE320" i="2"/>
  <c r="AE318" i="2"/>
  <c r="AG316" i="2"/>
  <c r="AG317" i="2" s="1"/>
  <c r="AG318" i="2" s="1"/>
  <c r="AG319" i="2" s="1"/>
  <c r="AG320" i="2" s="1"/>
  <c r="AG321" i="2" s="1"/>
  <c r="AG322" i="2" s="1"/>
  <c r="AG323" i="2" s="1"/>
  <c r="AG324" i="2" s="1"/>
  <c r="AG325" i="2" s="1"/>
  <c r="AG326" i="2" s="1"/>
  <c r="AG327" i="2" s="1"/>
  <c r="AG328" i="2" s="1"/>
  <c r="AG329" i="2" s="1"/>
  <c r="AG330" i="2" s="1"/>
  <c r="AG331" i="2" s="1"/>
  <c r="AG332" i="2" s="1"/>
  <c r="AG333" i="2" s="1"/>
  <c r="AG334" i="2" s="1"/>
  <c r="AG335" i="2" s="1"/>
  <c r="AG336" i="2" s="1"/>
  <c r="AG337" i="2" s="1"/>
  <c r="AG338" i="2" s="1"/>
  <c r="AE325" i="2"/>
  <c r="AE319" i="2"/>
  <c r="AE317" i="2"/>
  <c r="AF316" i="2"/>
  <c r="AF317" i="2" s="1"/>
  <c r="AF318" i="2" s="1"/>
  <c r="AF319" i="2" s="1"/>
  <c r="AF320" i="2" s="1"/>
  <c r="AF321" i="2" s="1"/>
  <c r="AF322" i="2" s="1"/>
  <c r="AF323" i="2" s="1"/>
  <c r="AF324" i="2" s="1"/>
  <c r="AF325" i="2" s="1"/>
  <c r="AF326" i="2" s="1"/>
  <c r="AF327" i="2" s="1"/>
  <c r="AF328" i="2" s="1"/>
  <c r="AF329" i="2" s="1"/>
  <c r="AF330" i="2" s="1"/>
  <c r="AF331" i="2" s="1"/>
  <c r="AF332" i="2" s="1"/>
  <c r="AF333" i="2" s="1"/>
  <c r="AF334" i="2" s="1"/>
  <c r="AF335" i="2" s="1"/>
  <c r="AF336" i="2" s="1"/>
  <c r="AF337" i="2" s="1"/>
  <c r="AF338" i="2" s="1"/>
  <c r="AE192" i="2"/>
  <c r="AE191" i="2"/>
  <c r="AE186" i="2"/>
  <c r="AE180" i="2"/>
  <c r="AE177" i="2"/>
  <c r="AE175" i="2"/>
  <c r="AE170" i="2"/>
  <c r="AE190" i="2"/>
  <c r="AE184" i="2"/>
  <c r="AE181" i="2"/>
  <c r="AE179" i="2"/>
  <c r="AE174" i="2"/>
  <c r="AE188" i="2"/>
  <c r="AE185" i="2"/>
  <c r="AE178" i="2"/>
  <c r="AF170" i="2"/>
  <c r="AF171" i="2" s="1"/>
  <c r="AF172" i="2" s="1"/>
  <c r="AF173" i="2" s="1"/>
  <c r="AF174" i="2" s="1"/>
  <c r="AF175" i="2" s="1"/>
  <c r="AF176" i="2" s="1"/>
  <c r="AF177" i="2" s="1"/>
  <c r="AF178" i="2" s="1"/>
  <c r="AF179" i="2" s="1"/>
  <c r="AF180" i="2" s="1"/>
  <c r="AF181" i="2" s="1"/>
  <c r="AF182" i="2" s="1"/>
  <c r="AF183" i="2" s="1"/>
  <c r="AF184" i="2" s="1"/>
  <c r="AF185" i="2" s="1"/>
  <c r="AF186" i="2" s="1"/>
  <c r="AF187" i="2" s="1"/>
  <c r="AF188" i="2" s="1"/>
  <c r="AF189" i="2" s="1"/>
  <c r="AF190" i="2" s="1"/>
  <c r="AF191" i="2" s="1"/>
  <c r="AF192" i="2" s="1"/>
  <c r="AE182" i="2"/>
  <c r="AE183" i="2"/>
  <c r="AE173" i="2"/>
  <c r="AE171" i="2"/>
  <c r="AE189" i="2"/>
  <c r="AE187" i="2"/>
  <c r="AE176" i="2"/>
  <c r="AE172" i="2"/>
  <c r="AG170" i="2"/>
  <c r="AG171" i="2" s="1"/>
  <c r="AG172" i="2" s="1"/>
  <c r="AG173" i="2" s="1"/>
  <c r="AG174" i="2" s="1"/>
  <c r="AG175" i="2" s="1"/>
  <c r="AG176" i="2" s="1"/>
  <c r="AG177" i="2" s="1"/>
  <c r="AG178" i="2" s="1"/>
  <c r="AG179" i="2" s="1"/>
  <c r="AG180" i="2" s="1"/>
  <c r="AG181" i="2" s="1"/>
  <c r="AG182" i="2" s="1"/>
  <c r="AG183" i="2" s="1"/>
  <c r="AG184" i="2" s="1"/>
  <c r="AG185" i="2" s="1"/>
  <c r="AG186" i="2" s="1"/>
  <c r="AG187" i="2" s="1"/>
  <c r="AG188" i="2" s="1"/>
  <c r="AG189" i="2" s="1"/>
  <c r="AG190" i="2" s="1"/>
  <c r="AG191" i="2" s="1"/>
  <c r="AG192" i="2" s="1"/>
  <c r="AE814" i="2"/>
  <c r="AE811" i="2"/>
  <c r="AE809" i="2"/>
  <c r="AE804" i="2"/>
  <c r="AE798" i="2"/>
  <c r="AG796" i="2"/>
  <c r="AG797" i="2" s="1"/>
  <c r="AG798" i="2" s="1"/>
  <c r="AG799" i="2" s="1"/>
  <c r="AG800" i="2" s="1"/>
  <c r="AG801" i="2" s="1"/>
  <c r="AG802" i="2" s="1"/>
  <c r="AG803" i="2" s="1"/>
  <c r="AG804" i="2" s="1"/>
  <c r="AG805" i="2" s="1"/>
  <c r="AG806" i="2" s="1"/>
  <c r="AG807" i="2" s="1"/>
  <c r="AG808" i="2" s="1"/>
  <c r="AG809" i="2" s="1"/>
  <c r="AG810" i="2" s="1"/>
  <c r="AG811" i="2" s="1"/>
  <c r="AG812" i="2" s="1"/>
  <c r="AG813" i="2" s="1"/>
  <c r="AG814" i="2" s="1"/>
  <c r="AG815" i="2" s="1"/>
  <c r="AG816" i="2" s="1"/>
  <c r="AG817" i="2" s="1"/>
  <c r="AG818" i="2" s="1"/>
  <c r="AE818" i="2"/>
  <c r="AE815" i="2"/>
  <c r="AE813" i="2"/>
  <c r="AE808" i="2"/>
  <c r="AE802" i="2"/>
  <c r="AE799" i="2"/>
  <c r="AE797" i="2"/>
  <c r="AF796" i="2"/>
  <c r="AF797" i="2" s="1"/>
  <c r="AF798" i="2" s="1"/>
  <c r="AF799" i="2" s="1"/>
  <c r="AF800" i="2" s="1"/>
  <c r="AF801" i="2" s="1"/>
  <c r="AF802" i="2" s="1"/>
  <c r="AF803" i="2" s="1"/>
  <c r="AF804" i="2" s="1"/>
  <c r="AF805" i="2" s="1"/>
  <c r="AF806" i="2" s="1"/>
  <c r="AF807" i="2" s="1"/>
  <c r="AF808" i="2" s="1"/>
  <c r="AF809" i="2" s="1"/>
  <c r="AF810" i="2" s="1"/>
  <c r="AF811" i="2" s="1"/>
  <c r="AF812" i="2" s="1"/>
  <c r="AF813" i="2" s="1"/>
  <c r="AF814" i="2" s="1"/>
  <c r="AF815" i="2" s="1"/>
  <c r="AF816" i="2" s="1"/>
  <c r="AF817" i="2" s="1"/>
  <c r="AF818" i="2" s="1"/>
  <c r="AE817" i="2"/>
  <c r="AE812" i="2"/>
  <c r="AE806" i="2"/>
  <c r="AE803" i="2"/>
  <c r="AE801" i="2"/>
  <c r="AE796" i="2"/>
  <c r="AE816" i="2"/>
  <c r="AE810" i="2"/>
  <c r="AE807" i="2"/>
  <c r="AE805" i="2"/>
  <c r="AE800" i="2"/>
  <c r="AE746" i="2"/>
  <c r="AE743" i="2"/>
  <c r="AE741" i="2"/>
  <c r="AE744" i="2"/>
  <c r="AE738" i="2"/>
  <c r="AE735" i="2"/>
  <c r="AE733" i="2"/>
  <c r="AE728" i="2"/>
  <c r="AG724" i="2"/>
  <c r="AG725" i="2" s="1"/>
  <c r="AG726" i="2" s="1"/>
  <c r="AG727" i="2" s="1"/>
  <c r="AG728" i="2" s="1"/>
  <c r="AG729" i="2" s="1"/>
  <c r="AG730" i="2" s="1"/>
  <c r="AG731" i="2" s="1"/>
  <c r="AG732" i="2" s="1"/>
  <c r="AG733" i="2" s="1"/>
  <c r="AG734" i="2" s="1"/>
  <c r="AG735" i="2" s="1"/>
  <c r="AG736" i="2" s="1"/>
  <c r="AG737" i="2" s="1"/>
  <c r="AG738" i="2" s="1"/>
  <c r="AG739" i="2" s="1"/>
  <c r="AG740" i="2" s="1"/>
  <c r="AG741" i="2" s="1"/>
  <c r="AG742" i="2" s="1"/>
  <c r="AG743" i="2" s="1"/>
  <c r="AG744" i="2" s="1"/>
  <c r="AG745" i="2" s="1"/>
  <c r="AG746" i="2" s="1"/>
  <c r="AE742" i="2"/>
  <c r="AE739" i="2"/>
  <c r="AE737" i="2"/>
  <c r="AE732" i="2"/>
  <c r="AE726" i="2"/>
  <c r="AF724" i="2"/>
  <c r="AF725" i="2" s="1"/>
  <c r="AF726" i="2" s="1"/>
  <c r="AF727" i="2" s="1"/>
  <c r="AF728" i="2" s="1"/>
  <c r="AF729" i="2" s="1"/>
  <c r="AF730" i="2" s="1"/>
  <c r="AF731" i="2" s="1"/>
  <c r="AF732" i="2" s="1"/>
  <c r="AF733" i="2" s="1"/>
  <c r="AF734" i="2" s="1"/>
  <c r="AF735" i="2" s="1"/>
  <c r="AF736" i="2" s="1"/>
  <c r="AF737" i="2" s="1"/>
  <c r="AF738" i="2" s="1"/>
  <c r="AF739" i="2" s="1"/>
  <c r="AF740" i="2" s="1"/>
  <c r="AF741" i="2" s="1"/>
  <c r="AF742" i="2" s="1"/>
  <c r="AF743" i="2" s="1"/>
  <c r="AF744" i="2" s="1"/>
  <c r="AF745" i="2" s="1"/>
  <c r="AF746" i="2" s="1"/>
  <c r="AE740" i="2"/>
  <c r="AE734" i="2"/>
  <c r="AE730" i="2"/>
  <c r="AE727" i="2"/>
  <c r="AE736" i="2"/>
  <c r="AE745" i="2"/>
  <c r="AE725" i="2"/>
  <c r="AE731" i="2"/>
  <c r="AE729" i="2"/>
  <c r="AE724" i="2"/>
  <c r="AE215" i="2"/>
  <c r="AE210" i="2"/>
  <c r="AE204" i="2"/>
  <c r="AE201" i="2"/>
  <c r="AE199" i="2"/>
  <c r="AE194" i="2"/>
  <c r="AE214" i="2"/>
  <c r="AE208" i="2"/>
  <c r="AE205" i="2"/>
  <c r="AE203" i="2"/>
  <c r="AE198" i="2"/>
  <c r="AE212" i="2"/>
  <c r="AE209" i="2"/>
  <c r="AE207" i="2"/>
  <c r="AE202" i="2"/>
  <c r="AE196" i="2"/>
  <c r="AG194" i="2"/>
  <c r="AG195" i="2" s="1"/>
  <c r="AG196" i="2" s="1"/>
  <c r="AG197" i="2" s="1"/>
  <c r="AG198" i="2" s="1"/>
  <c r="AG199" i="2" s="1"/>
  <c r="AG200" i="2" s="1"/>
  <c r="AG201" i="2" s="1"/>
  <c r="AG202" i="2" s="1"/>
  <c r="AG203" i="2" s="1"/>
  <c r="AG204" i="2" s="1"/>
  <c r="AG205" i="2" s="1"/>
  <c r="AG206" i="2" s="1"/>
  <c r="AG207" i="2" s="1"/>
  <c r="AG208" i="2" s="1"/>
  <c r="AG209" i="2" s="1"/>
  <c r="AG210" i="2" s="1"/>
  <c r="AG211" i="2" s="1"/>
  <c r="AG212" i="2" s="1"/>
  <c r="AG213" i="2" s="1"/>
  <c r="AG214" i="2" s="1"/>
  <c r="AG215" i="2" s="1"/>
  <c r="AG216" i="2" s="1"/>
  <c r="AE206" i="2"/>
  <c r="AE200" i="2"/>
  <c r="AE197" i="2"/>
  <c r="AE195" i="2"/>
  <c r="AE216" i="2"/>
  <c r="AE213" i="2"/>
  <c r="AE211" i="2"/>
  <c r="AF194" i="2"/>
  <c r="AF195" i="2" s="1"/>
  <c r="AF196" i="2" s="1"/>
  <c r="AF197" i="2" s="1"/>
  <c r="AF198" i="2" s="1"/>
  <c r="AF199" i="2" s="1"/>
  <c r="AF200" i="2" s="1"/>
  <c r="AF201" i="2" s="1"/>
  <c r="AF202" i="2" s="1"/>
  <c r="AF203" i="2" s="1"/>
  <c r="AF204" i="2" s="1"/>
  <c r="AF205" i="2" s="1"/>
  <c r="AF206" i="2" s="1"/>
  <c r="AF207" i="2" s="1"/>
  <c r="AF208" i="2" s="1"/>
  <c r="AF209" i="2" s="1"/>
  <c r="AF210" i="2" s="1"/>
  <c r="AF211" i="2" s="1"/>
  <c r="AF212" i="2" s="1"/>
  <c r="AF213" i="2" s="1"/>
  <c r="AF214" i="2" s="1"/>
  <c r="AF215" i="2" s="1"/>
  <c r="AF216" i="2" s="1"/>
  <c r="AE694" i="2"/>
  <c r="AE686" i="2"/>
  <c r="AE695" i="2"/>
  <c r="AE693" i="2"/>
  <c r="AE690" i="2"/>
  <c r="AE687" i="2"/>
  <c r="AE685" i="2"/>
  <c r="AE684" i="2"/>
  <c r="AE678" i="2"/>
  <c r="AG676" i="2"/>
  <c r="AG677" i="2" s="1"/>
  <c r="AG678" i="2" s="1"/>
  <c r="AG679" i="2" s="1"/>
  <c r="AG680" i="2" s="1"/>
  <c r="AG681" i="2" s="1"/>
  <c r="AG682" i="2" s="1"/>
  <c r="AG683" i="2" s="1"/>
  <c r="AG684" i="2" s="1"/>
  <c r="AG685" i="2" s="1"/>
  <c r="AG686" i="2" s="1"/>
  <c r="AG687" i="2" s="1"/>
  <c r="AG688" i="2" s="1"/>
  <c r="AG689" i="2" s="1"/>
  <c r="AG690" i="2" s="1"/>
  <c r="AG691" i="2" s="1"/>
  <c r="AG692" i="2" s="1"/>
  <c r="AG693" i="2" s="1"/>
  <c r="AG694" i="2" s="1"/>
  <c r="AG695" i="2" s="1"/>
  <c r="AG696" i="2" s="1"/>
  <c r="AG697" i="2" s="1"/>
  <c r="AG698" i="2" s="1"/>
  <c r="AE697" i="2"/>
  <c r="AE692" i="2"/>
  <c r="AE691" i="2"/>
  <c r="AE682" i="2"/>
  <c r="AE677" i="2"/>
  <c r="AE676" i="2"/>
  <c r="AE698" i="2"/>
  <c r="AE696" i="2"/>
  <c r="AE688" i="2"/>
  <c r="AE689" i="2"/>
  <c r="AE680" i="2"/>
  <c r="AE679" i="2"/>
  <c r="AE683" i="2"/>
  <c r="AE681" i="2"/>
  <c r="AF676" i="2"/>
  <c r="AF677" i="2" s="1"/>
  <c r="AF678" i="2" s="1"/>
  <c r="AF679" i="2" s="1"/>
  <c r="AF680" i="2" s="1"/>
  <c r="AF681" i="2" s="1"/>
  <c r="AF682" i="2" s="1"/>
  <c r="AF683" i="2" s="1"/>
  <c r="AF684" i="2" s="1"/>
  <c r="AF685" i="2" s="1"/>
  <c r="AF686" i="2" s="1"/>
  <c r="AF687" i="2" s="1"/>
  <c r="AF688" i="2" s="1"/>
  <c r="AF689" i="2" s="1"/>
  <c r="AF690" i="2" s="1"/>
  <c r="AF691" i="2" s="1"/>
  <c r="AF692" i="2" s="1"/>
  <c r="AF693" i="2" s="1"/>
  <c r="AF694" i="2" s="1"/>
  <c r="AF695" i="2" s="1"/>
  <c r="AF696" i="2" s="1"/>
  <c r="AF697" i="2" s="1"/>
  <c r="AF698" i="2" s="1"/>
  <c r="AE409" i="2"/>
  <c r="AE402" i="2"/>
  <c r="AE398" i="2"/>
  <c r="AE408" i="2"/>
  <c r="AE403" i="2"/>
  <c r="AE401" i="2"/>
  <c r="AE400" i="2"/>
  <c r="AE399" i="2"/>
  <c r="AE397" i="2"/>
  <c r="AE392" i="2"/>
  <c r="AE391" i="2"/>
  <c r="AE389" i="2"/>
  <c r="AF388" i="2"/>
  <c r="AF389" i="2" s="1"/>
  <c r="AF390" i="2" s="1"/>
  <c r="AF391" i="2" s="1"/>
  <c r="AF392" i="2" s="1"/>
  <c r="AF393" i="2" s="1"/>
  <c r="AF394" i="2" s="1"/>
  <c r="AF395" i="2" s="1"/>
  <c r="AF396" i="2" s="1"/>
  <c r="AF397" i="2" s="1"/>
  <c r="AF398" i="2" s="1"/>
  <c r="AF399" i="2" s="1"/>
  <c r="AF400" i="2" s="1"/>
  <c r="AF401" i="2" s="1"/>
  <c r="AF402" i="2" s="1"/>
  <c r="AF403" i="2" s="1"/>
  <c r="AF404" i="2" s="1"/>
  <c r="AF405" i="2" s="1"/>
  <c r="AF406" i="2" s="1"/>
  <c r="AF407" i="2" s="1"/>
  <c r="AF408" i="2" s="1"/>
  <c r="AF409" i="2" s="1"/>
  <c r="AF410" i="2" s="1"/>
  <c r="AE406" i="2"/>
  <c r="AE396" i="2"/>
  <c r="AE388" i="2"/>
  <c r="AE410" i="2"/>
  <c r="AE407" i="2"/>
  <c r="AE405" i="2"/>
  <c r="AE404" i="2"/>
  <c r="AE394" i="2"/>
  <c r="AE390" i="2"/>
  <c r="AG388" i="2"/>
  <c r="AG389" i="2" s="1"/>
  <c r="AG390" i="2" s="1"/>
  <c r="AG391" i="2" s="1"/>
  <c r="AG392" i="2" s="1"/>
  <c r="AG393" i="2" s="1"/>
  <c r="AG394" i="2" s="1"/>
  <c r="AG395" i="2" s="1"/>
  <c r="AG396" i="2" s="1"/>
  <c r="AG397" i="2" s="1"/>
  <c r="AG398" i="2" s="1"/>
  <c r="AG399" i="2" s="1"/>
  <c r="AG400" i="2" s="1"/>
  <c r="AG401" i="2" s="1"/>
  <c r="AG402" i="2" s="1"/>
  <c r="AG403" i="2" s="1"/>
  <c r="AG404" i="2" s="1"/>
  <c r="AG405" i="2" s="1"/>
  <c r="AG406" i="2" s="1"/>
  <c r="AG407" i="2" s="1"/>
  <c r="AG408" i="2" s="1"/>
  <c r="AG409" i="2" s="1"/>
  <c r="AG410" i="2" s="1"/>
  <c r="AE395" i="2"/>
  <c r="AE393" i="2"/>
</calcChain>
</file>

<file path=xl/sharedStrings.xml><?xml version="1.0" encoding="utf-8"?>
<sst xmlns="http://schemas.openxmlformats.org/spreadsheetml/2006/main" count="1586" uniqueCount="280">
  <si>
    <t>Sample Name</t>
  </si>
  <si>
    <t>Well/top depth</t>
  </si>
  <si>
    <t>formation</t>
  </si>
  <si>
    <t>inclusive (ft.)</t>
  </si>
  <si>
    <t>MD (ft.)</t>
  </si>
  <si>
    <t>KB (ft.)</t>
  </si>
  <si>
    <t>TVDSS (ft.)</t>
  </si>
  <si>
    <t>TVDSS (m)</t>
  </si>
  <si>
    <t>Kouketsu Temp</t>
  </si>
  <si>
    <r>
      <t>FWHM D1 (cm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</si>
  <si>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FWHM D2 (cm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</si>
  <si>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Eq1 (C</t>
    </r>
    <r>
      <rPr>
        <b/>
        <vertAlign val="super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)</t>
    </r>
  </si>
  <si>
    <r>
      <t>Eq2 (C</t>
    </r>
    <r>
      <rPr>
        <b/>
        <vertAlign val="super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)</t>
    </r>
  </si>
  <si>
    <t>RSCM %Ro Eq.</t>
  </si>
  <si>
    <t>RSCM %Ro Eq. σ</t>
  </si>
  <si>
    <t>measured %Ro</t>
  </si>
  <si>
    <t>Vitrinite Temperature</t>
  </si>
  <si>
    <t>Lago1</t>
  </si>
  <si>
    <t>Lago 5400</t>
  </si>
  <si>
    <t>First Bone Spring</t>
  </si>
  <si>
    <t>7400-7440</t>
  </si>
  <si>
    <t>Lago2</t>
  </si>
  <si>
    <t>Lago 8700</t>
  </si>
  <si>
    <t>Wolfcamp A</t>
  </si>
  <si>
    <t>11700-11750</t>
  </si>
  <si>
    <t>Lago3</t>
  </si>
  <si>
    <t>Lago 15250</t>
  </si>
  <si>
    <t>Barnett</t>
  </si>
  <si>
    <t>15250-15270</t>
  </si>
  <si>
    <t>Lago4</t>
  </si>
  <si>
    <t>Lago 16200</t>
  </si>
  <si>
    <t>Woodford</t>
  </si>
  <si>
    <t>16200-16220</t>
  </si>
  <si>
    <t>M+H1</t>
  </si>
  <si>
    <t>M+H 8210</t>
  </si>
  <si>
    <t>8210-8250</t>
  </si>
  <si>
    <t>M+H2</t>
  </si>
  <si>
    <t>M+H 12420</t>
  </si>
  <si>
    <t>12420-12470</t>
  </si>
  <si>
    <t>M+H3</t>
  </si>
  <si>
    <t>M+H 17700</t>
  </si>
  <si>
    <t>17700-17750</t>
  </si>
  <si>
    <t>M+H4</t>
  </si>
  <si>
    <t>M+H 18410</t>
  </si>
  <si>
    <t>18410-18430</t>
  </si>
  <si>
    <t>Pow1</t>
  </si>
  <si>
    <t>Powers 8300</t>
  </si>
  <si>
    <t>8300-8310</t>
  </si>
  <si>
    <t>Pow2</t>
  </si>
  <si>
    <t>Powers 10700</t>
  </si>
  <si>
    <t>10700-10720</t>
  </si>
  <si>
    <t>Pow3</t>
  </si>
  <si>
    <t>Powers 15270</t>
  </si>
  <si>
    <t>Cisco</t>
  </si>
  <si>
    <t>15270-15320</t>
  </si>
  <si>
    <t>Pow4</t>
  </si>
  <si>
    <t>Powers 17660</t>
  </si>
  <si>
    <t>17660-17680</t>
  </si>
  <si>
    <t>Pow5</t>
  </si>
  <si>
    <t>Powers 18000</t>
  </si>
  <si>
    <t>18000-18050</t>
  </si>
  <si>
    <t>Terril</t>
  </si>
  <si>
    <t>Terril State</t>
  </si>
  <si>
    <t>Ellenburger</t>
  </si>
  <si>
    <t>Rape1</t>
  </si>
  <si>
    <t>Rape 8200</t>
  </si>
  <si>
    <t>8200-8220</t>
  </si>
  <si>
    <t>Rape2</t>
  </si>
  <si>
    <t>Rape 10450</t>
  </si>
  <si>
    <t>10450-10470</t>
  </si>
  <si>
    <t>Rape3</t>
  </si>
  <si>
    <t>Rape 13500</t>
  </si>
  <si>
    <t>13500-13530</t>
  </si>
  <si>
    <t>Rape4</t>
  </si>
  <si>
    <t>Rape 14290</t>
  </si>
  <si>
    <t>14290-14320</t>
  </si>
  <si>
    <t>Rape5</t>
  </si>
  <si>
    <t>Rape 17750</t>
  </si>
  <si>
    <t>Simpson</t>
  </si>
  <si>
    <t>17750-17770</t>
  </si>
  <si>
    <t>Hory1</t>
  </si>
  <si>
    <t>Horry 7200</t>
  </si>
  <si>
    <t>7200-7240</t>
  </si>
  <si>
    <t>Hory2</t>
  </si>
  <si>
    <t>Horry 10500</t>
  </si>
  <si>
    <t>10500-10540</t>
  </si>
  <si>
    <t>Hory3</t>
  </si>
  <si>
    <t>Horry 12500</t>
  </si>
  <si>
    <t>12500-12550</t>
  </si>
  <si>
    <t>Hory4</t>
  </si>
  <si>
    <t>Horry 13350</t>
  </si>
  <si>
    <t>13350-13400</t>
  </si>
  <si>
    <t>Hory5</t>
  </si>
  <si>
    <t>Horry 16920</t>
  </si>
  <si>
    <t>16920-16970</t>
  </si>
  <si>
    <t>Grld1</t>
  </si>
  <si>
    <t>Gerald 6290</t>
  </si>
  <si>
    <t>6290-6310</t>
  </si>
  <si>
    <t>Grld2</t>
  </si>
  <si>
    <t>Gerald 8280</t>
  </si>
  <si>
    <t>8280-8300</t>
  </si>
  <si>
    <t>Grld3</t>
  </si>
  <si>
    <t>Gerald 8600</t>
  </si>
  <si>
    <t>8600-8650</t>
  </si>
  <si>
    <t>Grld4</t>
  </si>
  <si>
    <t>Gerald 9100</t>
  </si>
  <si>
    <t>9100-9150</t>
  </si>
  <si>
    <t>Grld5</t>
  </si>
  <si>
    <t>Gerald 11640</t>
  </si>
  <si>
    <t>11640-11660</t>
  </si>
  <si>
    <t>Todd1</t>
  </si>
  <si>
    <t>Todd 7150</t>
  </si>
  <si>
    <t>7150-7160</t>
  </si>
  <si>
    <t>Todd2</t>
  </si>
  <si>
    <t>Todd 10540</t>
  </si>
  <si>
    <t>10540-10590</t>
  </si>
  <si>
    <t>Todd3</t>
  </si>
  <si>
    <t>Todd 12550</t>
  </si>
  <si>
    <t>12550-12570</t>
  </si>
  <si>
    <t>Todd4</t>
  </si>
  <si>
    <t>Todd 13030</t>
  </si>
  <si>
    <t>13030-13050</t>
  </si>
  <si>
    <t>Tex1</t>
  </si>
  <si>
    <t>Texaco 5800</t>
  </si>
  <si>
    <t>5800-5830</t>
  </si>
  <si>
    <t>Tex2</t>
  </si>
  <si>
    <t>Texaco 7650</t>
  </si>
  <si>
    <t>7650-7700</t>
  </si>
  <si>
    <t>Tex3</t>
  </si>
  <si>
    <t>Texaco 8450</t>
  </si>
  <si>
    <t>8450-8500</t>
  </si>
  <si>
    <t>Tex4</t>
  </si>
  <si>
    <t>Texaco 9020</t>
  </si>
  <si>
    <t>Fusselman</t>
  </si>
  <si>
    <t>9020-9050</t>
  </si>
  <si>
    <t>Tex5</t>
  </si>
  <si>
    <t>Texaco 9430</t>
  </si>
  <si>
    <t>Montoya</t>
  </si>
  <si>
    <t>9430-9490</t>
  </si>
  <si>
    <t>Tex6</t>
  </si>
  <si>
    <t>Texaco 10900</t>
  </si>
  <si>
    <t>10900-10920</t>
  </si>
  <si>
    <t>Reev1</t>
  </si>
  <si>
    <t>Reeves 6300</t>
  </si>
  <si>
    <t>6300-6350</t>
  </si>
  <si>
    <t>Reev2</t>
  </si>
  <si>
    <t>Reeves 7140</t>
  </si>
  <si>
    <t>7140-7170</t>
  </si>
  <si>
    <t>Reev3</t>
  </si>
  <si>
    <t>Reeves 7800</t>
  </si>
  <si>
    <t>7800-7840</t>
  </si>
  <si>
    <t>Reev4</t>
  </si>
  <si>
    <t>Reeves 10580</t>
  </si>
  <si>
    <t>10580-10600</t>
  </si>
  <si>
    <t>Lbry1</t>
  </si>
  <si>
    <t>Lineberry 8940</t>
  </si>
  <si>
    <t>8940-8960</t>
  </si>
  <si>
    <t>Lbry2</t>
  </si>
  <si>
    <t>Lineberry 13050</t>
  </si>
  <si>
    <t>13050-13100</t>
  </si>
  <si>
    <t>Lbry3</t>
  </si>
  <si>
    <t>Lineberry 17900</t>
  </si>
  <si>
    <t>17900-17920</t>
  </si>
  <si>
    <t>Lbry4</t>
  </si>
  <si>
    <t>Lineberry 19040</t>
  </si>
  <si>
    <t>19040-19090</t>
  </si>
  <si>
    <t>Lbry5</t>
  </si>
  <si>
    <t>Lineberry 22120</t>
  </si>
  <si>
    <t>22120-22140</t>
  </si>
  <si>
    <t>Wein1</t>
  </si>
  <si>
    <t>Weinacht 7000</t>
  </si>
  <si>
    <t>7000-7050</t>
  </si>
  <si>
    <t>Wein2</t>
  </si>
  <si>
    <t>Weinacht 8800</t>
  </si>
  <si>
    <t>8800-8840</t>
  </si>
  <si>
    <t>Wein3</t>
  </si>
  <si>
    <t>Weinacht 9300</t>
  </si>
  <si>
    <t>9300-9350</t>
  </si>
  <si>
    <t>Wein4</t>
  </si>
  <si>
    <t>Weinacht 10200</t>
  </si>
  <si>
    <t>10200-10250</t>
  </si>
  <si>
    <t>Wein5</t>
  </si>
  <si>
    <t>Weinacht 12700</t>
  </si>
  <si>
    <t>12700-12750</t>
  </si>
  <si>
    <t>Sample</t>
  </si>
  <si>
    <t>Grain</t>
  </si>
  <si>
    <t>Spot</t>
  </si>
  <si>
    <t>D1 amp</t>
  </si>
  <si>
    <t>D2 amp</t>
  </si>
  <si>
    <t>D2/D1</t>
  </si>
  <si>
    <t>Fit method</t>
  </si>
  <si>
    <t>FWHM D1</t>
  </si>
  <si>
    <t>FWHM D2</t>
  </si>
  <si>
    <t>Eq. 1</t>
  </si>
  <si>
    <t>Eq. 2</t>
  </si>
  <si>
    <t>spot temp</t>
  </si>
  <si>
    <t>Grain temp</t>
  </si>
  <si>
    <t>sample temp</t>
  </si>
  <si>
    <t>eq1</t>
  </si>
  <si>
    <t>eq2</t>
  </si>
  <si>
    <t>grain display</t>
  </si>
  <si>
    <t>sample display</t>
  </si>
  <si>
    <t>upper error</t>
  </si>
  <si>
    <t>lower error</t>
  </si>
  <si>
    <t>1/1</t>
  </si>
  <si>
    <t>Lago 1</t>
  </si>
  <si>
    <t>1/2</t>
  </si>
  <si>
    <t>1/3</t>
  </si>
  <si>
    <t>avg</t>
  </si>
  <si>
    <t>2/1</t>
  </si>
  <si>
    <t>2/2</t>
  </si>
  <si>
    <t>2/3</t>
  </si>
  <si>
    <t>3/1</t>
  </si>
  <si>
    <t>3/2</t>
  </si>
  <si>
    <t>3/3</t>
  </si>
  <si>
    <t>4/1</t>
  </si>
  <si>
    <t>4/2</t>
  </si>
  <si>
    <t>4/3</t>
  </si>
  <si>
    <t>5/1</t>
  </si>
  <si>
    <t>5/2</t>
  </si>
  <si>
    <t>5/3</t>
  </si>
  <si>
    <t>6/1</t>
  </si>
  <si>
    <t>6/2</t>
  </si>
  <si>
    <t>6/3</t>
  </si>
  <si>
    <t>Lago 2</t>
  </si>
  <si>
    <t>G</t>
  </si>
  <si>
    <t>F</t>
  </si>
  <si>
    <t>Lago 3</t>
  </si>
  <si>
    <t>Lago 4</t>
  </si>
  <si>
    <t>Hory 1</t>
  </si>
  <si>
    <t>Hory 2</t>
  </si>
  <si>
    <t>Hory 3</t>
  </si>
  <si>
    <t>Hory 4</t>
  </si>
  <si>
    <t>Hory 5</t>
  </si>
  <si>
    <t>Grld 1</t>
  </si>
  <si>
    <t>Grld 2</t>
  </si>
  <si>
    <t>Grld 3</t>
  </si>
  <si>
    <t>Grld 4</t>
  </si>
  <si>
    <t>Grld 5</t>
  </si>
  <si>
    <t>Lbry 1</t>
  </si>
  <si>
    <t>Lbry 2</t>
  </si>
  <si>
    <t>Lbry 3</t>
  </si>
  <si>
    <t>Amplitudes  2869.50 7486.78 4265.47 9851.58</t>
  </si>
  <si>
    <t>Lbry 4</t>
  </si>
  <si>
    <t>Lbry 5</t>
  </si>
  <si>
    <t>Tex 1</t>
  </si>
  <si>
    <t>Tex 2</t>
  </si>
  <si>
    <t>Tex 3</t>
  </si>
  <si>
    <t>Tex 4</t>
  </si>
  <si>
    <t>Tex 5</t>
  </si>
  <si>
    <t>Tex 6</t>
  </si>
  <si>
    <t>Reev 1</t>
  </si>
  <si>
    <t>Reev 2</t>
  </si>
  <si>
    <t>Reev 3</t>
  </si>
  <si>
    <t>Reev 4</t>
  </si>
  <si>
    <t>N/A</t>
  </si>
  <si>
    <t>M+H 1</t>
  </si>
  <si>
    <t>M+H 2</t>
  </si>
  <si>
    <t>M&amp;H 3</t>
  </si>
  <si>
    <t xml:space="preserve"> </t>
  </si>
  <si>
    <t>M&amp;H 4</t>
  </si>
  <si>
    <t>Pow 1</t>
  </si>
  <si>
    <t>Pow 2</t>
  </si>
  <si>
    <t>Pow 3</t>
  </si>
  <si>
    <t>Pow 4</t>
  </si>
  <si>
    <t>Pow 5</t>
  </si>
  <si>
    <t>Rape 1</t>
  </si>
  <si>
    <t>Rape 2</t>
  </si>
  <si>
    <t>Rape 3</t>
  </si>
  <si>
    <t>Rape 4</t>
  </si>
  <si>
    <t>Rape 5</t>
  </si>
  <si>
    <t>Todd 1</t>
  </si>
  <si>
    <t>Todd 2</t>
  </si>
  <si>
    <t>Todd 3</t>
  </si>
  <si>
    <t>Todd 4</t>
  </si>
  <si>
    <t>Wein 1</t>
  </si>
  <si>
    <t>Wein 2</t>
  </si>
  <si>
    <t>Wein 3</t>
  </si>
  <si>
    <t>Wein 4</t>
  </si>
  <si>
    <t>Wein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</si>
</sst>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/>
    <xf numFmtId="1" fontId="2" fillId="0" borderId="1" xfId="0" applyNumberFormat="1" applyFont="1" applyFill="1" applyBorder="1"/>
    <xf numFmtId="2" fontId="2" fillId="0" borderId="2" xfId="0" applyNumberFormat="1" applyFont="1" applyFill="1" applyBorder="1"/>
    <xf numFmtId="2" fontId="2" fillId="0" borderId="0" xfId="0" applyNumberFormat="1" applyFont="1" applyFill="1" applyBorder="1"/>
    <xf numFmtId="0" fontId="2" fillId="0" borderId="0" xfId="0" applyFont="1" applyFill="1" applyBorder="1"/>
    <xf numFmtId="2" fontId="2" fillId="0" borderId="0" xfId="0" applyNumberFormat="1" applyFont="1" applyFill="1"/>
    <xf numFmtId="2" fontId="2" fillId="0" borderId="1" xfId="0" applyNumberFormat="1" applyFont="1" applyFill="1" applyBorder="1"/>
    <xf numFmtId="0" fontId="0" fillId="0" borderId="0" xfId="0" applyFill="1"/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left"/>
    </xf>
    <xf numFmtId="2" fontId="0" fillId="0" borderId="3" xfId="0" applyNumberFormat="1" applyFill="1" applyBorder="1"/>
    <xf numFmtId="2" fontId="0" fillId="0" borderId="0" xfId="0" applyNumberFormat="1" applyFill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2" fontId="0" fillId="0" borderId="4" xfId="0" applyNumberFormat="1" applyFill="1" applyBorder="1"/>
    <xf numFmtId="2" fontId="0" fillId="0" borderId="1" xfId="0" applyNumberFormat="1" applyFill="1" applyBorder="1"/>
    <xf numFmtId="49" fontId="4" fillId="0" borderId="0" xfId="0" applyNumberFormat="1" applyFont="1"/>
    <xf numFmtId="0" fontId="4" fillId="0" borderId="5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4" fillId="0" borderId="6" xfId="0" applyFont="1" applyBorder="1"/>
    <xf numFmtId="49" fontId="0" fillId="0" borderId="7" xfId="0" applyNumberFormat="1" applyBorder="1"/>
    <xf numFmtId="0" fontId="0" fillId="0" borderId="8" xfId="0" applyBorder="1"/>
    <xf numFmtId="0" fontId="0" fillId="0" borderId="7" xfId="0" applyBorder="1"/>
    <xf numFmtId="0" fontId="0" fillId="0" borderId="7" xfId="0" applyNumberFormat="1" applyBorder="1"/>
    <xf numFmtId="0" fontId="0" fillId="2" borderId="9" xfId="0" applyFill="1" applyBorder="1"/>
    <xf numFmtId="0" fontId="0" fillId="3" borderId="10" xfId="0" applyFont="1" applyFill="1" applyBorder="1"/>
    <xf numFmtId="0" fontId="0" fillId="0" borderId="11" xfId="0" applyBorder="1"/>
    <xf numFmtId="0" fontId="0" fillId="0" borderId="12" xfId="0" applyFont="1" applyBorder="1"/>
    <xf numFmtId="0" fontId="0" fillId="2" borderId="7" xfId="0" applyFill="1" applyBorder="1"/>
    <xf numFmtId="0" fontId="0" fillId="3" borderId="11" xfId="0" applyFont="1" applyFill="1" applyBorder="1"/>
    <xf numFmtId="49" fontId="0" fillId="0" borderId="0" xfId="0" applyNumberFormat="1"/>
    <xf numFmtId="0" fontId="0" fillId="0" borderId="5" xfId="0" applyBorder="1"/>
    <xf numFmtId="0" fontId="0" fillId="0" borderId="13" xfId="0" applyBorder="1"/>
    <xf numFmtId="0" fontId="0" fillId="0" borderId="0" xfId="0" applyFont="1"/>
    <xf numFmtId="0" fontId="0" fillId="3" borderId="0" xfId="0" applyFont="1" applyFill="1" applyBorder="1"/>
    <xf numFmtId="0" fontId="0" fillId="0" borderId="0" xfId="0" applyFill="1" applyBorder="1"/>
    <xf numFmtId="0" fontId="0" fillId="2" borderId="0" xfId="0" applyFill="1" applyBorder="1"/>
    <xf numFmtId="0" fontId="0" fillId="0" borderId="7" xfId="0" applyNumberFormat="1" applyFill="1" applyBorder="1"/>
    <xf numFmtId="0" fontId="0" fillId="0" borderId="11" xfId="0" applyFont="1" applyBorder="1"/>
    <xf numFmtId="0" fontId="0" fillId="2" borderId="0" xfId="0" applyFont="1" applyFill="1" applyBorder="1"/>
    <xf numFmtId="0" fontId="0" fillId="0" borderId="0" xfId="0" applyFont="1" applyFill="1" applyBorder="1"/>
    <xf numFmtId="0" fontId="0" fillId="4" borderId="0" xfId="0" applyFill="1"/>
    <xf numFmtId="0" fontId="0" fillId="3" borderId="14" xfId="0" applyFont="1" applyFill="1" applyBorder="1"/>
    <xf numFmtId="0" fontId="0" fillId="0" borderId="9" xfId="0" applyFont="1" applyBorder="1"/>
    <xf numFmtId="0" fontId="0" fillId="3" borderId="7" xfId="0" applyFont="1" applyFill="1" applyBorder="1"/>
    <xf numFmtId="0" fontId="0" fillId="5" borderId="7" xfId="0" applyNumberFormat="1" applyFill="1" applyBorder="1"/>
    <xf numFmtId="0" fontId="0" fillId="6" borderId="0" xfId="0" applyFill="1"/>
    <xf numFmtId="0" fontId="0" fillId="6" borderId="7" xfId="0" applyNumberFormat="1" applyFill="1" applyBorder="1"/>
    <xf numFmtId="164" fontId="0" fillId="0" borderId="0" xfId="0" applyNumberFormat="1"/>
    <xf numFmtId="0" fontId="0" fillId="6" borderId="9" xfId="0" applyFill="1" applyBorder="1"/>
    <xf numFmtId="0" fontId="1" fillId="6" borderId="0" xfId="0" applyFont="1" applyFill="1"/>
    <xf numFmtId="0" fontId="0" fillId="6" borderId="7" xfId="0" applyFill="1" applyBorder="1"/>
  </cellXfs>
  <cellStyles count="1">
    <cellStyle name="Normal" xfId="0" builtinId="0"/>
  </cellStyles>
  <dxfs count="19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0727778396484"/>
          <c:y val="0.33327553892095441"/>
          <c:w val="0.53823155652161403"/>
          <c:h val="0.30086184681460271"/>
        </c:manualLayout>
      </c:layout>
      <c:lineChart>
        <c:grouping val="standard"/>
        <c:varyColors val="0"/>
        <c:ser>
          <c:idx val="0"/>
          <c:order val="0"/>
          <c:tx>
            <c:v>spot temperature ºC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4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1E4-2048-A915-3842D5025E8F}"/>
              </c:ext>
            </c:extLst>
          </c:dPt>
          <c:dPt>
            <c:idx val="5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1E4-2048-A915-3842D5025E8F}"/>
              </c:ext>
            </c:extLst>
          </c:dPt>
          <c:dPt>
            <c:idx val="6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1E4-2048-A915-3842D5025E8F}"/>
              </c:ext>
            </c:extLst>
          </c:dPt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1E4-2048-A915-3842D5025E8F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01E4-2048-A915-3842D5025E8F}"/>
              </c:ext>
            </c:extLst>
          </c:dPt>
          <c:cat>
            <c:strRef>
              <c:f>'Sample Worksheets'!$A$292:$A$314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Worksheets'!$M$292:$M$314</c:f>
              <c:numCache>
                <c:formatCode>General</c:formatCode>
                <c:ptCount val="23"/>
                <c:pt idx="0">
                  <c:v>117.01849999999999</c:v>
                </c:pt>
                <c:pt idx="1">
                  <c:v>126.10550000000001</c:v>
                </c:pt>
                <c:pt idx="2">
                  <c:v>128.12400000000002</c:v>
                </c:pt>
                <c:pt idx="4">
                  <c:v>96.547499999999985</c:v>
                </c:pt>
                <c:pt idx="5">
                  <c:v>88.700500000000005</c:v>
                </c:pt>
                <c:pt idx="6">
                  <c:v>78.835500000000025</c:v>
                </c:pt>
                <c:pt idx="8">
                  <c:v>129.03300000000002</c:v>
                </c:pt>
                <c:pt idx="9">
                  <c:v>130.9265</c:v>
                </c:pt>
                <c:pt idx="10">
                  <c:v>136.82250000000002</c:v>
                </c:pt>
                <c:pt idx="12">
                  <c:v>123.57550000000001</c:v>
                </c:pt>
                <c:pt idx="13">
                  <c:v>135.44200000000001</c:v>
                </c:pt>
                <c:pt idx="14">
                  <c:v>111.89250000000001</c:v>
                </c:pt>
                <c:pt idx="16">
                  <c:v>134.92900000000003</c:v>
                </c:pt>
                <c:pt idx="17">
                  <c:v>130.6045</c:v>
                </c:pt>
                <c:pt idx="18">
                  <c:v>123.22850000000003</c:v>
                </c:pt>
                <c:pt idx="20">
                  <c:v>136.95499999999998</c:v>
                </c:pt>
                <c:pt idx="21">
                  <c:v>144.512</c:v>
                </c:pt>
                <c:pt idx="22">
                  <c:v>129.73699999999999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E4-2048-A915-3842D5025E8F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Worksheets'!$AD$292:$AD$314</c:f>
              <c:numCache>
                <c:formatCode>General</c:formatCode>
                <c:ptCount val="23"/>
                <c:pt idx="0">
                  <c:v>123.74933333333335</c:v>
                </c:pt>
                <c:pt idx="1">
                  <c:v>123.74933333333335</c:v>
                </c:pt>
                <c:pt idx="2">
                  <c:v>123.74933333333335</c:v>
                </c:pt>
                <c:pt idx="4">
                  <c:v>88.027833333333334</c:v>
                </c:pt>
                <c:pt idx="5">
                  <c:v>88.027833333333334</c:v>
                </c:pt>
                <c:pt idx="6">
                  <c:v>88.027833333333334</c:v>
                </c:pt>
                <c:pt idx="8">
                  <c:v>132.26066666666668</c:v>
                </c:pt>
                <c:pt idx="9">
                  <c:v>132.26066666666668</c:v>
                </c:pt>
                <c:pt idx="10">
                  <c:v>132.26066666666668</c:v>
                </c:pt>
                <c:pt idx="12">
                  <c:v>123.6366666666667</c:v>
                </c:pt>
                <c:pt idx="13">
                  <c:v>123.6366666666667</c:v>
                </c:pt>
                <c:pt idx="14">
                  <c:v>123.6366666666667</c:v>
                </c:pt>
                <c:pt idx="16">
                  <c:v>129.58733333333336</c:v>
                </c:pt>
                <c:pt idx="17">
                  <c:v>129.58733333333336</c:v>
                </c:pt>
                <c:pt idx="18">
                  <c:v>129.58733333333336</c:v>
                </c:pt>
                <c:pt idx="20">
                  <c:v>137.06799999999998</c:v>
                </c:pt>
                <c:pt idx="21">
                  <c:v>137.06799999999998</c:v>
                </c:pt>
                <c:pt idx="22">
                  <c:v>137.06799999999998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E4-2048-A915-3842D5025E8F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Worksheets'!$AE$292:$AE$314</c:f>
              <c:numCache>
                <c:formatCode>General</c:formatCode>
                <c:ptCount val="23"/>
                <c:pt idx="0">
                  <c:v>129.26040000000003</c:v>
                </c:pt>
                <c:pt idx="1">
                  <c:v>129.26040000000003</c:v>
                </c:pt>
                <c:pt idx="2">
                  <c:v>129.26040000000003</c:v>
                </c:pt>
                <c:pt idx="3">
                  <c:v>129.26040000000003</c:v>
                </c:pt>
                <c:pt idx="4">
                  <c:v>129.26040000000003</c:v>
                </c:pt>
                <c:pt idx="5">
                  <c:v>129.26040000000003</c:v>
                </c:pt>
                <c:pt idx="6">
                  <c:v>129.26040000000003</c:v>
                </c:pt>
                <c:pt idx="7">
                  <c:v>129.26040000000003</c:v>
                </c:pt>
                <c:pt idx="8">
                  <c:v>129.26040000000003</c:v>
                </c:pt>
                <c:pt idx="9">
                  <c:v>129.26040000000003</c:v>
                </c:pt>
                <c:pt idx="10">
                  <c:v>129.26040000000003</c:v>
                </c:pt>
                <c:pt idx="11">
                  <c:v>129.26040000000003</c:v>
                </c:pt>
                <c:pt idx="12">
                  <c:v>129.26040000000003</c:v>
                </c:pt>
                <c:pt idx="13">
                  <c:v>129.26040000000003</c:v>
                </c:pt>
                <c:pt idx="14">
                  <c:v>129.26040000000003</c:v>
                </c:pt>
                <c:pt idx="15">
                  <c:v>129.26040000000003</c:v>
                </c:pt>
                <c:pt idx="16">
                  <c:v>129.26040000000003</c:v>
                </c:pt>
                <c:pt idx="17">
                  <c:v>129.26040000000003</c:v>
                </c:pt>
                <c:pt idx="18">
                  <c:v>129.26040000000003</c:v>
                </c:pt>
                <c:pt idx="19">
                  <c:v>129.26040000000003</c:v>
                </c:pt>
                <c:pt idx="20">
                  <c:v>129.26040000000003</c:v>
                </c:pt>
                <c:pt idx="21">
                  <c:v>129.26040000000003</c:v>
                </c:pt>
                <c:pt idx="22">
                  <c:v>129.26040000000003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1E4-2048-A915-3842D5025E8F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Worksheets'!$AF$292:$AF$314</c:f>
              <c:numCache>
                <c:formatCode>General</c:formatCode>
                <c:ptCount val="23"/>
                <c:pt idx="0">
                  <c:v>137.52246846982041</c:v>
                </c:pt>
                <c:pt idx="1">
                  <c:v>137.52246846982041</c:v>
                </c:pt>
                <c:pt idx="2">
                  <c:v>137.52246846982041</c:v>
                </c:pt>
                <c:pt idx="3">
                  <c:v>137.52246846982041</c:v>
                </c:pt>
                <c:pt idx="4">
                  <c:v>137.52246846982041</c:v>
                </c:pt>
                <c:pt idx="5">
                  <c:v>137.52246846982041</c:v>
                </c:pt>
                <c:pt idx="6">
                  <c:v>137.52246846982041</c:v>
                </c:pt>
                <c:pt idx="7">
                  <c:v>137.52246846982041</c:v>
                </c:pt>
                <c:pt idx="8">
                  <c:v>137.52246846982041</c:v>
                </c:pt>
                <c:pt idx="9">
                  <c:v>137.52246846982041</c:v>
                </c:pt>
                <c:pt idx="10">
                  <c:v>137.52246846982041</c:v>
                </c:pt>
                <c:pt idx="11">
                  <c:v>137.52246846982041</c:v>
                </c:pt>
                <c:pt idx="12">
                  <c:v>137.52246846982041</c:v>
                </c:pt>
                <c:pt idx="13">
                  <c:v>137.52246846982041</c:v>
                </c:pt>
                <c:pt idx="14">
                  <c:v>137.52246846982041</c:v>
                </c:pt>
                <c:pt idx="15">
                  <c:v>137.52246846982041</c:v>
                </c:pt>
                <c:pt idx="16">
                  <c:v>137.52246846982041</c:v>
                </c:pt>
                <c:pt idx="17">
                  <c:v>137.52246846982041</c:v>
                </c:pt>
                <c:pt idx="18">
                  <c:v>137.52246846982041</c:v>
                </c:pt>
                <c:pt idx="19">
                  <c:v>137.52246846982041</c:v>
                </c:pt>
                <c:pt idx="20">
                  <c:v>137.52246846982041</c:v>
                </c:pt>
                <c:pt idx="21">
                  <c:v>137.52246846982041</c:v>
                </c:pt>
                <c:pt idx="22">
                  <c:v>137.52246846982041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1E4-2048-A915-3842D5025E8F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Worksheets'!$AG$292:$AG$314</c:f>
              <c:numCache>
                <c:formatCode>General</c:formatCode>
                <c:ptCount val="23"/>
                <c:pt idx="0">
                  <c:v>120.99833153017966</c:v>
                </c:pt>
                <c:pt idx="1">
                  <c:v>120.99833153017966</c:v>
                </c:pt>
                <c:pt idx="2">
                  <c:v>120.99833153017966</c:v>
                </c:pt>
                <c:pt idx="3">
                  <c:v>120.99833153017966</c:v>
                </c:pt>
                <c:pt idx="4">
                  <c:v>120.99833153017966</c:v>
                </c:pt>
                <c:pt idx="5">
                  <c:v>120.99833153017966</c:v>
                </c:pt>
                <c:pt idx="6">
                  <c:v>120.99833153017966</c:v>
                </c:pt>
                <c:pt idx="7">
                  <c:v>120.99833153017966</c:v>
                </c:pt>
                <c:pt idx="8">
                  <c:v>120.99833153017966</c:v>
                </c:pt>
                <c:pt idx="9">
                  <c:v>120.99833153017966</c:v>
                </c:pt>
                <c:pt idx="10">
                  <c:v>120.99833153017966</c:v>
                </c:pt>
                <c:pt idx="11">
                  <c:v>120.99833153017966</c:v>
                </c:pt>
                <c:pt idx="12">
                  <c:v>120.99833153017966</c:v>
                </c:pt>
                <c:pt idx="13">
                  <c:v>120.99833153017966</c:v>
                </c:pt>
                <c:pt idx="14">
                  <c:v>120.99833153017966</c:v>
                </c:pt>
                <c:pt idx="15">
                  <c:v>120.99833153017966</c:v>
                </c:pt>
                <c:pt idx="16">
                  <c:v>120.99833153017966</c:v>
                </c:pt>
                <c:pt idx="17">
                  <c:v>120.99833153017966</c:v>
                </c:pt>
                <c:pt idx="18">
                  <c:v>120.99833153017966</c:v>
                </c:pt>
                <c:pt idx="19">
                  <c:v>120.99833153017966</c:v>
                </c:pt>
                <c:pt idx="20">
                  <c:v>120.99833153017966</c:v>
                </c:pt>
                <c:pt idx="21">
                  <c:v>120.99833153017966</c:v>
                </c:pt>
                <c:pt idx="22">
                  <c:v>120.99833153017966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1E4-2048-A915-3842D5025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80496"/>
        <c:axId val="387582672"/>
      </c:lineChart>
      <c:catAx>
        <c:axId val="387580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7582672"/>
        <c:crosses val="autoZero"/>
        <c:auto val="1"/>
        <c:lblAlgn val="ctr"/>
        <c:lblOffset val="100"/>
        <c:noMultiLvlLbl val="0"/>
      </c:catAx>
      <c:valAx>
        <c:axId val="38758267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Calculated</a:t>
                </a:r>
                <a:r>
                  <a:rPr lang="en-US" baseline="0">
                    <a:latin typeface="Arial" panose="020B0604020202020204" pitchFamily="34" charset="0"/>
                    <a:cs typeface="Arial" panose="020B0604020202020204" pitchFamily="34" charset="0"/>
                  </a:rPr>
                  <a:t> Temperature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7580496"/>
        <c:crosses val="autoZero"/>
        <c:crossBetween val="between"/>
        <c:majorUnit val="5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0573501495386105"/>
          <c:y val="0.65269267829178179"/>
          <c:w val="0.89426495422802776"/>
          <c:h val="8.2575996182295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33C-49E1-A23F-F7AE31575A9B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33C-49E1-A23F-F7AE31575A9B}"/>
              </c:ext>
            </c:extLst>
          </c:dPt>
          <c:cat>
            <c:strRef>
              <c:f>'Sample Worksheets'!$A$194:$A$216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Worksheets'!$M$194:$M$216</c:f>
              <c:numCache>
                <c:formatCode>General</c:formatCode>
                <c:ptCount val="23"/>
                <c:pt idx="0">
                  <c:v>225.64449999999999</c:v>
                </c:pt>
                <c:pt idx="1">
                  <c:v>234.07050000000001</c:v>
                </c:pt>
                <c:pt idx="2">
                  <c:v>210.41249999999999</c:v>
                </c:pt>
                <c:pt idx="4">
                  <c:v>174.41949999999997</c:v>
                </c:pt>
                <c:pt idx="5">
                  <c:v>168.0445</c:v>
                </c:pt>
                <c:pt idx="6">
                  <c:v>191.78449999999998</c:v>
                </c:pt>
                <c:pt idx="8">
                  <c:v>202.88900000000001</c:v>
                </c:pt>
                <c:pt idx="9">
                  <c:v>101.28649999999999</c:v>
                </c:pt>
                <c:pt idx="10">
                  <c:v>102.161</c:v>
                </c:pt>
                <c:pt idx="12">
                  <c:v>197.22450000000001</c:v>
                </c:pt>
                <c:pt idx="13">
                  <c:v>131.81300000000002</c:v>
                </c:pt>
                <c:pt idx="14">
                  <c:v>199.90449999999998</c:v>
                </c:pt>
                <c:pt idx="16">
                  <c:v>152.15949999999998</c:v>
                </c:pt>
                <c:pt idx="17">
                  <c:v>149.80500000000001</c:v>
                </c:pt>
                <c:pt idx="18">
                  <c:v>180.25749999999999</c:v>
                </c:pt>
                <c:pt idx="20">
                  <c:v>147.68449999999999</c:v>
                </c:pt>
                <c:pt idx="21">
                  <c:v>132.935</c:v>
                </c:pt>
                <c:pt idx="22">
                  <c:v>192.82599999999999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C-49E1-A23F-F7AE31575A9B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Worksheets'!$AD$194:$AD$216</c:f>
              <c:numCache>
                <c:formatCode>General</c:formatCode>
                <c:ptCount val="23"/>
                <c:pt idx="0">
                  <c:v>223.37583333333336</c:v>
                </c:pt>
                <c:pt idx="1">
                  <c:v>223.37583333333336</c:v>
                </c:pt>
                <c:pt idx="2">
                  <c:v>223.37583333333336</c:v>
                </c:pt>
                <c:pt idx="4">
                  <c:v>178.0828333333333</c:v>
                </c:pt>
                <c:pt idx="5">
                  <c:v>178.0828333333333</c:v>
                </c:pt>
                <c:pt idx="6">
                  <c:v>178.0828333333333</c:v>
                </c:pt>
                <c:pt idx="8">
                  <c:v>135.44550000000001</c:v>
                </c:pt>
                <c:pt idx="9">
                  <c:v>135.44550000000001</c:v>
                </c:pt>
                <c:pt idx="10">
                  <c:v>135.44550000000001</c:v>
                </c:pt>
                <c:pt idx="12">
                  <c:v>176.31399999999999</c:v>
                </c:pt>
                <c:pt idx="13">
                  <c:v>176.31399999999999</c:v>
                </c:pt>
                <c:pt idx="14">
                  <c:v>176.31399999999999</c:v>
                </c:pt>
                <c:pt idx="16">
                  <c:v>160.74066666666667</c:v>
                </c:pt>
                <c:pt idx="17">
                  <c:v>160.74066666666667</c:v>
                </c:pt>
                <c:pt idx="18">
                  <c:v>160.74066666666667</c:v>
                </c:pt>
                <c:pt idx="20">
                  <c:v>157.81516666666667</c:v>
                </c:pt>
                <c:pt idx="21">
                  <c:v>157.81516666666667</c:v>
                </c:pt>
                <c:pt idx="22">
                  <c:v>157.81516666666667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C-49E1-A23F-F7AE31575A9B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Worksheets'!$AE$194:$AE$216</c:f>
              <c:numCache>
                <c:formatCode>General</c:formatCode>
                <c:ptCount val="23"/>
                <c:pt idx="0">
                  <c:v>171.96233333333336</c:v>
                </c:pt>
                <c:pt idx="1">
                  <c:v>171.96233333333336</c:v>
                </c:pt>
                <c:pt idx="2">
                  <c:v>171.96233333333336</c:v>
                </c:pt>
                <c:pt idx="3">
                  <c:v>171.96233333333336</c:v>
                </c:pt>
                <c:pt idx="4">
                  <c:v>171.96233333333336</c:v>
                </c:pt>
                <c:pt idx="5">
                  <c:v>171.96233333333336</c:v>
                </c:pt>
                <c:pt idx="6">
                  <c:v>171.96233333333336</c:v>
                </c:pt>
                <c:pt idx="7">
                  <c:v>171.96233333333336</c:v>
                </c:pt>
                <c:pt idx="8">
                  <c:v>171.96233333333336</c:v>
                </c:pt>
                <c:pt idx="9">
                  <c:v>171.96233333333336</c:v>
                </c:pt>
                <c:pt idx="10">
                  <c:v>171.96233333333336</c:v>
                </c:pt>
                <c:pt idx="11">
                  <c:v>171.96233333333336</c:v>
                </c:pt>
                <c:pt idx="12">
                  <c:v>171.96233333333336</c:v>
                </c:pt>
                <c:pt idx="13">
                  <c:v>171.96233333333336</c:v>
                </c:pt>
                <c:pt idx="14">
                  <c:v>171.96233333333336</c:v>
                </c:pt>
                <c:pt idx="15">
                  <c:v>171.96233333333336</c:v>
                </c:pt>
                <c:pt idx="16">
                  <c:v>171.96233333333336</c:v>
                </c:pt>
                <c:pt idx="17">
                  <c:v>171.96233333333336</c:v>
                </c:pt>
                <c:pt idx="18">
                  <c:v>171.96233333333336</c:v>
                </c:pt>
                <c:pt idx="19">
                  <c:v>171.96233333333336</c:v>
                </c:pt>
                <c:pt idx="20">
                  <c:v>171.96233333333336</c:v>
                </c:pt>
                <c:pt idx="21">
                  <c:v>171.96233333333336</c:v>
                </c:pt>
                <c:pt idx="22">
                  <c:v>171.96233333333336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3C-49E1-A23F-F7AE31575A9B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Worksheets'!$AF$194:$AF$216</c:f>
              <c:numCache>
                <c:formatCode>General</c:formatCode>
                <c:ptCount val="23"/>
                <c:pt idx="0">
                  <c:v>211.05975087705659</c:v>
                </c:pt>
                <c:pt idx="1">
                  <c:v>211.05975087705659</c:v>
                </c:pt>
                <c:pt idx="2">
                  <c:v>211.05975087705659</c:v>
                </c:pt>
                <c:pt idx="3">
                  <c:v>211.05975087705659</c:v>
                </c:pt>
                <c:pt idx="4">
                  <c:v>211.05975087705659</c:v>
                </c:pt>
                <c:pt idx="5">
                  <c:v>211.05975087705659</c:v>
                </c:pt>
                <c:pt idx="6">
                  <c:v>211.05975087705659</c:v>
                </c:pt>
                <c:pt idx="7">
                  <c:v>211.05975087705659</c:v>
                </c:pt>
                <c:pt idx="8">
                  <c:v>211.05975087705659</c:v>
                </c:pt>
                <c:pt idx="9">
                  <c:v>211.05975087705659</c:v>
                </c:pt>
                <c:pt idx="10">
                  <c:v>211.05975087705659</c:v>
                </c:pt>
                <c:pt idx="11">
                  <c:v>211.05975087705659</c:v>
                </c:pt>
                <c:pt idx="12">
                  <c:v>211.05975087705659</c:v>
                </c:pt>
                <c:pt idx="13">
                  <c:v>211.05975087705659</c:v>
                </c:pt>
                <c:pt idx="14">
                  <c:v>211.05975087705659</c:v>
                </c:pt>
                <c:pt idx="15">
                  <c:v>211.05975087705659</c:v>
                </c:pt>
                <c:pt idx="16">
                  <c:v>211.05975087705659</c:v>
                </c:pt>
                <c:pt idx="17">
                  <c:v>211.05975087705659</c:v>
                </c:pt>
                <c:pt idx="18">
                  <c:v>211.05975087705659</c:v>
                </c:pt>
                <c:pt idx="19">
                  <c:v>211.05975087705659</c:v>
                </c:pt>
                <c:pt idx="20">
                  <c:v>211.05975087705659</c:v>
                </c:pt>
                <c:pt idx="21">
                  <c:v>211.05975087705659</c:v>
                </c:pt>
                <c:pt idx="22">
                  <c:v>211.05975087705659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3C-49E1-A23F-F7AE31575A9B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Worksheets'!$AG$194:$AG$216</c:f>
              <c:numCache>
                <c:formatCode>General</c:formatCode>
                <c:ptCount val="23"/>
                <c:pt idx="0">
                  <c:v>132.86491578961014</c:v>
                </c:pt>
                <c:pt idx="1">
                  <c:v>132.86491578961014</c:v>
                </c:pt>
                <c:pt idx="2">
                  <c:v>132.86491578961014</c:v>
                </c:pt>
                <c:pt idx="3">
                  <c:v>132.86491578961014</c:v>
                </c:pt>
                <c:pt idx="4">
                  <c:v>132.86491578961014</c:v>
                </c:pt>
                <c:pt idx="5">
                  <c:v>132.86491578961014</c:v>
                </c:pt>
                <c:pt idx="6">
                  <c:v>132.86491578961014</c:v>
                </c:pt>
                <c:pt idx="7">
                  <c:v>132.86491578961014</c:v>
                </c:pt>
                <c:pt idx="8">
                  <c:v>132.86491578961014</c:v>
                </c:pt>
                <c:pt idx="9">
                  <c:v>132.86491578961014</c:v>
                </c:pt>
                <c:pt idx="10">
                  <c:v>132.86491578961014</c:v>
                </c:pt>
                <c:pt idx="11">
                  <c:v>132.86491578961014</c:v>
                </c:pt>
                <c:pt idx="12">
                  <c:v>132.86491578961014</c:v>
                </c:pt>
                <c:pt idx="13">
                  <c:v>132.86491578961014</c:v>
                </c:pt>
                <c:pt idx="14">
                  <c:v>132.86491578961014</c:v>
                </c:pt>
                <c:pt idx="15">
                  <c:v>132.86491578961014</c:v>
                </c:pt>
                <c:pt idx="16">
                  <c:v>132.86491578961014</c:v>
                </c:pt>
                <c:pt idx="17">
                  <c:v>132.86491578961014</c:v>
                </c:pt>
                <c:pt idx="18">
                  <c:v>132.86491578961014</c:v>
                </c:pt>
                <c:pt idx="19">
                  <c:v>132.86491578961014</c:v>
                </c:pt>
                <c:pt idx="20">
                  <c:v>132.86491578961014</c:v>
                </c:pt>
                <c:pt idx="21">
                  <c:v>132.86491578961014</c:v>
                </c:pt>
                <c:pt idx="22">
                  <c:v>132.86491578961014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33C-49E1-A23F-F7AE31575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16480"/>
        <c:axId val="2138424640"/>
      </c:lineChart>
      <c:catAx>
        <c:axId val="2138416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24640"/>
        <c:crosses val="autoZero"/>
        <c:auto val="1"/>
        <c:lblAlgn val="ctr"/>
        <c:lblOffset val="100"/>
        <c:noMultiLvlLbl val="0"/>
      </c:catAx>
      <c:valAx>
        <c:axId val="2138424640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1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329-4B5E-B0EA-52EB9C3E6DCC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329-4B5E-B0EA-52EB9C3E6DCC}"/>
              </c:ext>
            </c:extLst>
          </c:dPt>
          <c:dPt>
            <c:idx val="21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2329-4B5E-B0EA-52EB9C3E6DCC}"/>
              </c:ext>
            </c:extLst>
          </c:dPt>
          <c:cat>
            <c:strRef>
              <c:f>'Sample Worksheets'!$A$218:$A$240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Worksheets'!$M$218:$M$240</c:f>
              <c:numCache>
                <c:formatCode>General</c:formatCode>
                <c:ptCount val="23"/>
                <c:pt idx="0">
                  <c:v>49.392500000000013</c:v>
                </c:pt>
                <c:pt idx="1">
                  <c:v>80.201499999999982</c:v>
                </c:pt>
                <c:pt idx="2">
                  <c:v>72.453999999999951</c:v>
                </c:pt>
                <c:pt idx="4">
                  <c:v>76.198500000000024</c:v>
                </c:pt>
                <c:pt idx="5">
                  <c:v>85.103000000000009</c:v>
                </c:pt>
                <c:pt idx="6">
                  <c:v>65.972499999999997</c:v>
                </c:pt>
                <c:pt idx="8">
                  <c:v>73.90850000000006</c:v>
                </c:pt>
                <c:pt idx="9">
                  <c:v>40.54649999999998</c:v>
                </c:pt>
                <c:pt idx="10">
                  <c:v>38.997499999999974</c:v>
                </c:pt>
                <c:pt idx="12">
                  <c:v>38.942499999999995</c:v>
                </c:pt>
                <c:pt idx="13">
                  <c:v>97.15149999999997</c:v>
                </c:pt>
                <c:pt idx="14">
                  <c:v>91.592500000000001</c:v>
                </c:pt>
                <c:pt idx="16">
                  <c:v>48.330500000000001</c:v>
                </c:pt>
                <c:pt idx="17">
                  <c:v>26.738500000000045</c:v>
                </c:pt>
                <c:pt idx="18">
                  <c:v>39.058500000000066</c:v>
                </c:pt>
                <c:pt idx="20">
                  <c:v>60.407500000000027</c:v>
                </c:pt>
                <c:pt idx="21">
                  <c:v>169.3605</c:v>
                </c:pt>
                <c:pt idx="22">
                  <c:v>92.296999999999997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29-4B5E-B0EA-52EB9C3E6DCC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Worksheets'!$AD$218:$AD$240</c:f>
              <c:numCache>
                <c:formatCode>General</c:formatCode>
                <c:ptCount val="23"/>
                <c:pt idx="0">
                  <c:v>67.34933333333332</c:v>
                </c:pt>
                <c:pt idx="1">
                  <c:v>67.34933333333332</c:v>
                </c:pt>
                <c:pt idx="2">
                  <c:v>67.34933333333332</c:v>
                </c:pt>
                <c:pt idx="4">
                  <c:v>75.75800000000001</c:v>
                </c:pt>
                <c:pt idx="5">
                  <c:v>75.75800000000001</c:v>
                </c:pt>
                <c:pt idx="6">
                  <c:v>75.75800000000001</c:v>
                </c:pt>
                <c:pt idx="8">
                  <c:v>51.150833333333338</c:v>
                </c:pt>
                <c:pt idx="9">
                  <c:v>51.150833333333338</c:v>
                </c:pt>
                <c:pt idx="10">
                  <c:v>51.150833333333338</c:v>
                </c:pt>
                <c:pt idx="12">
                  <c:v>75.895499999999984</c:v>
                </c:pt>
                <c:pt idx="13">
                  <c:v>75.895499999999984</c:v>
                </c:pt>
                <c:pt idx="14">
                  <c:v>75.895499999999984</c:v>
                </c:pt>
                <c:pt idx="16">
                  <c:v>38.04250000000004</c:v>
                </c:pt>
                <c:pt idx="17">
                  <c:v>38.04250000000004</c:v>
                </c:pt>
                <c:pt idx="18">
                  <c:v>38.04250000000004</c:v>
                </c:pt>
                <c:pt idx="20">
                  <c:v>76.352250000000012</c:v>
                </c:pt>
                <c:pt idx="21">
                  <c:v>76.352250000000012</c:v>
                </c:pt>
                <c:pt idx="22">
                  <c:v>76.352250000000012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29-4B5E-B0EA-52EB9C3E6DCC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Worksheets'!$AE$218:$AE$240</c:f>
              <c:numCache>
                <c:formatCode>General</c:formatCode>
                <c:ptCount val="23"/>
                <c:pt idx="0">
                  <c:v>64.091402777777787</c:v>
                </c:pt>
                <c:pt idx="1">
                  <c:v>64.091402777777787</c:v>
                </c:pt>
                <c:pt idx="2">
                  <c:v>64.091402777777787</c:v>
                </c:pt>
                <c:pt idx="3">
                  <c:v>64.091402777777787</c:v>
                </c:pt>
                <c:pt idx="4">
                  <c:v>64.091402777777787</c:v>
                </c:pt>
                <c:pt idx="5">
                  <c:v>64.091402777777787</c:v>
                </c:pt>
                <c:pt idx="6">
                  <c:v>64.091402777777787</c:v>
                </c:pt>
                <c:pt idx="7">
                  <c:v>64.091402777777787</c:v>
                </c:pt>
                <c:pt idx="8">
                  <c:v>64.091402777777787</c:v>
                </c:pt>
                <c:pt idx="9">
                  <c:v>64.091402777777787</c:v>
                </c:pt>
                <c:pt idx="10">
                  <c:v>64.091402777777787</c:v>
                </c:pt>
                <c:pt idx="11">
                  <c:v>64.091402777777787</c:v>
                </c:pt>
                <c:pt idx="12">
                  <c:v>64.091402777777787</c:v>
                </c:pt>
                <c:pt idx="13">
                  <c:v>64.091402777777787</c:v>
                </c:pt>
                <c:pt idx="14">
                  <c:v>64.091402777777787</c:v>
                </c:pt>
                <c:pt idx="15">
                  <c:v>64.091402777777787</c:v>
                </c:pt>
                <c:pt idx="16">
                  <c:v>64.091402777777787</c:v>
                </c:pt>
                <c:pt idx="17">
                  <c:v>64.091402777777787</c:v>
                </c:pt>
                <c:pt idx="18">
                  <c:v>64.091402777777787</c:v>
                </c:pt>
                <c:pt idx="19">
                  <c:v>64.091402777777787</c:v>
                </c:pt>
                <c:pt idx="20">
                  <c:v>64.091402777777787</c:v>
                </c:pt>
                <c:pt idx="21">
                  <c:v>64.091402777777787</c:v>
                </c:pt>
                <c:pt idx="22">
                  <c:v>64.091402777777787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29-4B5E-B0EA-52EB9C3E6DCC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Worksheets'!$AF$218:$AF$240</c:f>
              <c:numCache>
                <c:formatCode>General</c:formatCode>
                <c:ptCount val="23"/>
                <c:pt idx="0">
                  <c:v>86.409975028498963</c:v>
                </c:pt>
                <c:pt idx="1">
                  <c:v>86.409975028498963</c:v>
                </c:pt>
                <c:pt idx="2">
                  <c:v>86.409975028498963</c:v>
                </c:pt>
                <c:pt idx="3">
                  <c:v>86.409975028498963</c:v>
                </c:pt>
                <c:pt idx="4">
                  <c:v>86.409975028498963</c:v>
                </c:pt>
                <c:pt idx="5">
                  <c:v>86.409975028498963</c:v>
                </c:pt>
                <c:pt idx="6">
                  <c:v>86.409975028498963</c:v>
                </c:pt>
                <c:pt idx="7">
                  <c:v>86.409975028498963</c:v>
                </c:pt>
                <c:pt idx="8">
                  <c:v>86.409975028498963</c:v>
                </c:pt>
                <c:pt idx="9">
                  <c:v>86.409975028498963</c:v>
                </c:pt>
                <c:pt idx="10">
                  <c:v>86.409975028498963</c:v>
                </c:pt>
                <c:pt idx="11">
                  <c:v>86.409975028498963</c:v>
                </c:pt>
                <c:pt idx="12">
                  <c:v>86.409975028498963</c:v>
                </c:pt>
                <c:pt idx="13">
                  <c:v>86.409975028498963</c:v>
                </c:pt>
                <c:pt idx="14">
                  <c:v>86.409975028498963</c:v>
                </c:pt>
                <c:pt idx="15">
                  <c:v>86.409975028498963</c:v>
                </c:pt>
                <c:pt idx="16">
                  <c:v>86.409975028498963</c:v>
                </c:pt>
                <c:pt idx="17">
                  <c:v>86.409975028498963</c:v>
                </c:pt>
                <c:pt idx="18">
                  <c:v>86.409975028498963</c:v>
                </c:pt>
                <c:pt idx="19">
                  <c:v>86.409975028498963</c:v>
                </c:pt>
                <c:pt idx="20">
                  <c:v>86.409975028498963</c:v>
                </c:pt>
                <c:pt idx="21">
                  <c:v>86.409975028498963</c:v>
                </c:pt>
                <c:pt idx="22">
                  <c:v>86.409975028498963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29-4B5E-B0EA-52EB9C3E6DCC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Worksheets'!$AG$218:$AG$240</c:f>
              <c:numCache>
                <c:formatCode>General</c:formatCode>
                <c:ptCount val="23"/>
                <c:pt idx="0">
                  <c:v>41.772830527056612</c:v>
                </c:pt>
                <c:pt idx="1">
                  <c:v>41.772830527056612</c:v>
                </c:pt>
                <c:pt idx="2">
                  <c:v>41.772830527056612</c:v>
                </c:pt>
                <c:pt idx="3">
                  <c:v>41.772830527056612</c:v>
                </c:pt>
                <c:pt idx="4">
                  <c:v>41.772830527056612</c:v>
                </c:pt>
                <c:pt idx="5">
                  <c:v>41.772830527056612</c:v>
                </c:pt>
                <c:pt idx="6">
                  <c:v>41.772830527056612</c:v>
                </c:pt>
                <c:pt idx="7">
                  <c:v>41.772830527056612</c:v>
                </c:pt>
                <c:pt idx="8">
                  <c:v>41.772830527056612</c:v>
                </c:pt>
                <c:pt idx="9">
                  <c:v>41.772830527056612</c:v>
                </c:pt>
                <c:pt idx="10">
                  <c:v>41.772830527056612</c:v>
                </c:pt>
                <c:pt idx="11">
                  <c:v>41.772830527056612</c:v>
                </c:pt>
                <c:pt idx="12">
                  <c:v>41.772830527056612</c:v>
                </c:pt>
                <c:pt idx="13">
                  <c:v>41.772830527056612</c:v>
                </c:pt>
                <c:pt idx="14">
                  <c:v>41.772830527056612</c:v>
                </c:pt>
                <c:pt idx="15">
                  <c:v>41.772830527056612</c:v>
                </c:pt>
                <c:pt idx="16">
                  <c:v>41.772830527056612</c:v>
                </c:pt>
                <c:pt idx="17">
                  <c:v>41.772830527056612</c:v>
                </c:pt>
                <c:pt idx="18">
                  <c:v>41.772830527056612</c:v>
                </c:pt>
                <c:pt idx="19">
                  <c:v>41.772830527056612</c:v>
                </c:pt>
                <c:pt idx="20">
                  <c:v>41.772830527056612</c:v>
                </c:pt>
                <c:pt idx="21">
                  <c:v>41.772830527056612</c:v>
                </c:pt>
                <c:pt idx="22">
                  <c:v>41.772830527056612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29-4B5E-B0EA-52EB9C3E6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14304"/>
        <c:axId val="2138400704"/>
      </c:lineChart>
      <c:catAx>
        <c:axId val="2138414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00704"/>
        <c:crosses val="autoZero"/>
        <c:auto val="1"/>
        <c:lblAlgn val="ctr"/>
        <c:lblOffset val="100"/>
        <c:noMultiLvlLbl val="0"/>
      </c:catAx>
      <c:valAx>
        <c:axId val="213840070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1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358-4AD5-9264-A58B46B27800}"/>
              </c:ext>
            </c:extLst>
          </c:dPt>
          <c:dPt>
            <c:idx val="14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A358-4AD5-9264-A58B46B27800}"/>
              </c:ext>
            </c:extLst>
          </c:dPt>
          <c:dPt>
            <c:idx val="17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A358-4AD5-9264-A58B46B27800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358-4AD5-9264-A58B46B27800}"/>
              </c:ext>
            </c:extLst>
          </c:dPt>
          <c:cat>
            <c:strRef>
              <c:f>'Sample Worksheets'!$A$244:$A$266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Worksheets'!$M$244:$M$266</c:f>
              <c:numCache>
                <c:formatCode>General</c:formatCode>
                <c:ptCount val="23"/>
                <c:pt idx="0">
                  <c:v>95.844499999999982</c:v>
                </c:pt>
                <c:pt idx="1">
                  <c:v>141.65099999999998</c:v>
                </c:pt>
                <c:pt idx="2">
                  <c:v>123.15500000000003</c:v>
                </c:pt>
                <c:pt idx="4">
                  <c:v>106.42649999999998</c:v>
                </c:pt>
                <c:pt idx="5">
                  <c:v>71.908500000000032</c:v>
                </c:pt>
                <c:pt idx="6">
                  <c:v>107.71949999999998</c:v>
                </c:pt>
                <c:pt idx="8">
                  <c:v>122.57600000000002</c:v>
                </c:pt>
                <c:pt idx="9">
                  <c:v>125.95699999999999</c:v>
                </c:pt>
                <c:pt idx="10">
                  <c:v>120.36149999999998</c:v>
                </c:pt>
                <c:pt idx="12">
                  <c:v>69.70100000000005</c:v>
                </c:pt>
                <c:pt idx="13">
                  <c:v>60.274499999999989</c:v>
                </c:pt>
                <c:pt idx="14">
                  <c:v>15.918999999999983</c:v>
                </c:pt>
                <c:pt idx="16">
                  <c:v>83.119999999999976</c:v>
                </c:pt>
                <c:pt idx="17">
                  <c:v>26.595500000000015</c:v>
                </c:pt>
                <c:pt idx="18">
                  <c:v>64.780500000000046</c:v>
                </c:pt>
                <c:pt idx="20">
                  <c:v>105.83399999999997</c:v>
                </c:pt>
                <c:pt idx="21">
                  <c:v>101.13</c:v>
                </c:pt>
                <c:pt idx="22">
                  <c:v>110.28850000000003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8-4AD5-9264-A58B46B27800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Worksheets'!$AD$244:$AD$266</c:f>
              <c:numCache>
                <c:formatCode>General</c:formatCode>
                <c:ptCount val="23"/>
                <c:pt idx="0">
                  <c:v>120.21683333333333</c:v>
                </c:pt>
                <c:pt idx="1">
                  <c:v>120.21683333333333</c:v>
                </c:pt>
                <c:pt idx="2">
                  <c:v>120.21683333333333</c:v>
                </c:pt>
                <c:pt idx="4">
                  <c:v>95.351499999999987</c:v>
                </c:pt>
                <c:pt idx="5">
                  <c:v>95.351499999999987</c:v>
                </c:pt>
                <c:pt idx="6">
                  <c:v>95.351499999999987</c:v>
                </c:pt>
                <c:pt idx="8">
                  <c:v>122.96483333333333</c:v>
                </c:pt>
                <c:pt idx="9">
                  <c:v>122.96483333333333</c:v>
                </c:pt>
                <c:pt idx="10">
                  <c:v>122.96483333333333</c:v>
                </c:pt>
                <c:pt idx="12">
                  <c:v>64.98775000000002</c:v>
                </c:pt>
                <c:pt idx="13">
                  <c:v>64.98775000000002</c:v>
                </c:pt>
                <c:pt idx="14">
                  <c:v>64.98775000000002</c:v>
                </c:pt>
                <c:pt idx="16">
                  <c:v>73.950250000000011</c:v>
                </c:pt>
                <c:pt idx="17">
                  <c:v>73.950250000000011</c:v>
                </c:pt>
                <c:pt idx="18">
                  <c:v>73.950250000000011</c:v>
                </c:pt>
                <c:pt idx="20">
                  <c:v>105.75083333333333</c:v>
                </c:pt>
                <c:pt idx="21">
                  <c:v>105.75083333333333</c:v>
                </c:pt>
                <c:pt idx="22">
                  <c:v>105.75083333333333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58-4AD5-9264-A58B46B27800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Worksheets'!$AE$244:$AE$266</c:f>
              <c:numCache>
                <c:formatCode>General</c:formatCode>
                <c:ptCount val="23"/>
                <c:pt idx="0">
                  <c:v>97.203666666666663</c:v>
                </c:pt>
                <c:pt idx="1">
                  <c:v>97.203666666666663</c:v>
                </c:pt>
                <c:pt idx="2">
                  <c:v>97.203666666666663</c:v>
                </c:pt>
                <c:pt idx="3">
                  <c:v>97.203666666666663</c:v>
                </c:pt>
                <c:pt idx="4">
                  <c:v>97.203666666666663</c:v>
                </c:pt>
                <c:pt idx="5">
                  <c:v>97.203666666666663</c:v>
                </c:pt>
                <c:pt idx="6">
                  <c:v>97.203666666666663</c:v>
                </c:pt>
                <c:pt idx="7">
                  <c:v>97.203666666666663</c:v>
                </c:pt>
                <c:pt idx="8">
                  <c:v>97.203666666666663</c:v>
                </c:pt>
                <c:pt idx="9">
                  <c:v>97.203666666666663</c:v>
                </c:pt>
                <c:pt idx="10">
                  <c:v>97.203666666666663</c:v>
                </c:pt>
                <c:pt idx="11">
                  <c:v>97.203666666666663</c:v>
                </c:pt>
                <c:pt idx="12">
                  <c:v>97.203666666666663</c:v>
                </c:pt>
                <c:pt idx="13">
                  <c:v>97.203666666666663</c:v>
                </c:pt>
                <c:pt idx="14">
                  <c:v>97.203666666666663</c:v>
                </c:pt>
                <c:pt idx="15">
                  <c:v>97.203666666666663</c:v>
                </c:pt>
                <c:pt idx="16">
                  <c:v>97.203666666666663</c:v>
                </c:pt>
                <c:pt idx="17">
                  <c:v>97.203666666666663</c:v>
                </c:pt>
                <c:pt idx="18">
                  <c:v>97.203666666666663</c:v>
                </c:pt>
                <c:pt idx="19">
                  <c:v>97.203666666666663</c:v>
                </c:pt>
                <c:pt idx="20">
                  <c:v>97.203666666666663</c:v>
                </c:pt>
                <c:pt idx="21">
                  <c:v>97.203666666666663</c:v>
                </c:pt>
                <c:pt idx="22">
                  <c:v>97.203666666666663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358-4AD5-9264-A58B46B27800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Worksheets'!$AF$244:$AF$266</c:f>
              <c:numCache>
                <c:formatCode>General</c:formatCode>
                <c:ptCount val="23"/>
                <c:pt idx="0">
                  <c:v>121.60550835126087</c:v>
                </c:pt>
                <c:pt idx="1">
                  <c:v>121.60550835126087</c:v>
                </c:pt>
                <c:pt idx="2">
                  <c:v>121.60550835126087</c:v>
                </c:pt>
                <c:pt idx="3">
                  <c:v>121.60550835126087</c:v>
                </c:pt>
                <c:pt idx="4">
                  <c:v>121.60550835126087</c:v>
                </c:pt>
                <c:pt idx="5">
                  <c:v>121.60550835126087</c:v>
                </c:pt>
                <c:pt idx="6">
                  <c:v>121.60550835126087</c:v>
                </c:pt>
                <c:pt idx="7">
                  <c:v>121.60550835126087</c:v>
                </c:pt>
                <c:pt idx="8">
                  <c:v>121.60550835126087</c:v>
                </c:pt>
                <c:pt idx="9">
                  <c:v>121.60550835126087</c:v>
                </c:pt>
                <c:pt idx="10">
                  <c:v>121.60550835126087</c:v>
                </c:pt>
                <c:pt idx="11">
                  <c:v>121.60550835126087</c:v>
                </c:pt>
                <c:pt idx="12">
                  <c:v>121.60550835126087</c:v>
                </c:pt>
                <c:pt idx="13">
                  <c:v>121.60550835126087</c:v>
                </c:pt>
                <c:pt idx="14">
                  <c:v>121.60550835126087</c:v>
                </c:pt>
                <c:pt idx="15">
                  <c:v>121.60550835126087</c:v>
                </c:pt>
                <c:pt idx="16">
                  <c:v>121.60550835126087</c:v>
                </c:pt>
                <c:pt idx="17">
                  <c:v>121.60550835126087</c:v>
                </c:pt>
                <c:pt idx="18">
                  <c:v>121.60550835126087</c:v>
                </c:pt>
                <c:pt idx="19">
                  <c:v>121.60550835126087</c:v>
                </c:pt>
                <c:pt idx="20">
                  <c:v>121.60550835126087</c:v>
                </c:pt>
                <c:pt idx="21">
                  <c:v>121.60550835126087</c:v>
                </c:pt>
                <c:pt idx="22">
                  <c:v>121.60550835126087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358-4AD5-9264-A58B46B27800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Worksheets'!$AG$244:$AG$266</c:f>
              <c:numCache>
                <c:formatCode>General</c:formatCode>
                <c:ptCount val="23"/>
                <c:pt idx="0">
                  <c:v>72.801824982072461</c:v>
                </c:pt>
                <c:pt idx="1">
                  <c:v>72.801824982072461</c:v>
                </c:pt>
                <c:pt idx="2">
                  <c:v>72.801824982072461</c:v>
                </c:pt>
                <c:pt idx="3">
                  <c:v>72.801824982072461</c:v>
                </c:pt>
                <c:pt idx="4">
                  <c:v>72.801824982072461</c:v>
                </c:pt>
                <c:pt idx="5">
                  <c:v>72.801824982072461</c:v>
                </c:pt>
                <c:pt idx="6">
                  <c:v>72.801824982072461</c:v>
                </c:pt>
                <c:pt idx="7">
                  <c:v>72.801824982072461</c:v>
                </c:pt>
                <c:pt idx="8">
                  <c:v>72.801824982072461</c:v>
                </c:pt>
                <c:pt idx="9">
                  <c:v>72.801824982072461</c:v>
                </c:pt>
                <c:pt idx="10">
                  <c:v>72.801824982072461</c:v>
                </c:pt>
                <c:pt idx="11">
                  <c:v>72.801824982072461</c:v>
                </c:pt>
                <c:pt idx="12">
                  <c:v>72.801824982072461</c:v>
                </c:pt>
                <c:pt idx="13">
                  <c:v>72.801824982072461</c:v>
                </c:pt>
                <c:pt idx="14">
                  <c:v>72.801824982072461</c:v>
                </c:pt>
                <c:pt idx="15">
                  <c:v>72.801824982072461</c:v>
                </c:pt>
                <c:pt idx="16">
                  <c:v>72.801824982072461</c:v>
                </c:pt>
                <c:pt idx="17">
                  <c:v>72.801824982072461</c:v>
                </c:pt>
                <c:pt idx="18">
                  <c:v>72.801824982072461</c:v>
                </c:pt>
                <c:pt idx="19">
                  <c:v>72.801824982072461</c:v>
                </c:pt>
                <c:pt idx="20">
                  <c:v>72.801824982072461</c:v>
                </c:pt>
                <c:pt idx="21">
                  <c:v>72.801824982072461</c:v>
                </c:pt>
                <c:pt idx="22">
                  <c:v>72.801824982072461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358-4AD5-9264-A58B46B27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13760"/>
        <c:axId val="2138417024"/>
      </c:lineChart>
      <c:catAx>
        <c:axId val="213841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17024"/>
        <c:crosses val="autoZero"/>
        <c:auto val="1"/>
        <c:lblAlgn val="ctr"/>
        <c:lblOffset val="100"/>
        <c:noMultiLvlLbl val="0"/>
      </c:catAx>
      <c:valAx>
        <c:axId val="213841702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1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FD8-4092-9922-DACAE0CB16E1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FD8-4092-9922-DACAE0CB16E1}"/>
              </c:ext>
            </c:extLst>
          </c:dPt>
          <c:cat>
            <c:strRef>
              <c:f>'Sample Worksheets'!$A$268:$A$290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Worksheets'!$M$268:$M$290</c:f>
              <c:numCache>
                <c:formatCode>General</c:formatCode>
                <c:ptCount val="23"/>
                <c:pt idx="0">
                  <c:v>141.56</c:v>
                </c:pt>
                <c:pt idx="1">
                  <c:v>80.104500000000002</c:v>
                </c:pt>
                <c:pt idx="2">
                  <c:v>99.364499999999992</c:v>
                </c:pt>
                <c:pt idx="4">
                  <c:v>81.951499999999953</c:v>
                </c:pt>
                <c:pt idx="5">
                  <c:v>103.21749999999997</c:v>
                </c:pt>
                <c:pt idx="6">
                  <c:v>84.373500000000007</c:v>
                </c:pt>
                <c:pt idx="8">
                  <c:v>104.67470000000003</c:v>
                </c:pt>
                <c:pt idx="9">
                  <c:v>139.04699999999997</c:v>
                </c:pt>
                <c:pt idx="10">
                  <c:v>108.90749999999997</c:v>
                </c:pt>
                <c:pt idx="12">
                  <c:v>166.81349999999998</c:v>
                </c:pt>
                <c:pt idx="13">
                  <c:v>101.39949999999999</c:v>
                </c:pt>
                <c:pt idx="14">
                  <c:v>127.60999999999999</c:v>
                </c:pt>
                <c:pt idx="16">
                  <c:v>142.197</c:v>
                </c:pt>
                <c:pt idx="17">
                  <c:v>122.55099999999999</c:v>
                </c:pt>
                <c:pt idx="18">
                  <c:v>119.36749999999998</c:v>
                </c:pt>
                <c:pt idx="20">
                  <c:v>131.01100000000002</c:v>
                </c:pt>
                <c:pt idx="21">
                  <c:v>149.62099999999998</c:v>
                </c:pt>
                <c:pt idx="22">
                  <c:v>126.04300000000001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D8-4092-9922-DACAE0CB16E1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Worksheets'!$AD$268:$AD$290</c:f>
              <c:numCache>
                <c:formatCode>General</c:formatCode>
                <c:ptCount val="23"/>
                <c:pt idx="0">
                  <c:v>107.00966666666666</c:v>
                </c:pt>
                <c:pt idx="1">
                  <c:v>107.00966666666666</c:v>
                </c:pt>
                <c:pt idx="2">
                  <c:v>107.00966666666666</c:v>
                </c:pt>
                <c:pt idx="4">
                  <c:v>89.847499999999968</c:v>
                </c:pt>
                <c:pt idx="5">
                  <c:v>89.847499999999968</c:v>
                </c:pt>
                <c:pt idx="6">
                  <c:v>89.847499999999968</c:v>
                </c:pt>
                <c:pt idx="8">
                  <c:v>117.54306666666666</c:v>
                </c:pt>
                <c:pt idx="9">
                  <c:v>117.54306666666666</c:v>
                </c:pt>
                <c:pt idx="10">
                  <c:v>117.54306666666666</c:v>
                </c:pt>
                <c:pt idx="12">
                  <c:v>131.941</c:v>
                </c:pt>
                <c:pt idx="13">
                  <c:v>131.941</c:v>
                </c:pt>
                <c:pt idx="14">
                  <c:v>131.941</c:v>
                </c:pt>
                <c:pt idx="16">
                  <c:v>128.0385</c:v>
                </c:pt>
                <c:pt idx="17">
                  <c:v>128.0385</c:v>
                </c:pt>
                <c:pt idx="18">
                  <c:v>128.0385</c:v>
                </c:pt>
                <c:pt idx="20">
                  <c:v>135.55833333333334</c:v>
                </c:pt>
                <c:pt idx="21">
                  <c:v>135.55833333333334</c:v>
                </c:pt>
                <c:pt idx="22">
                  <c:v>135.55833333333334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D8-4092-9922-DACAE0CB16E1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Worksheets'!$AE$268:$AE$290</c:f>
              <c:numCache>
                <c:formatCode>General</c:formatCode>
                <c:ptCount val="23"/>
                <c:pt idx="0">
                  <c:v>118.3230111111111</c:v>
                </c:pt>
                <c:pt idx="1">
                  <c:v>118.3230111111111</c:v>
                </c:pt>
                <c:pt idx="2">
                  <c:v>118.3230111111111</c:v>
                </c:pt>
                <c:pt idx="3">
                  <c:v>118.3230111111111</c:v>
                </c:pt>
                <c:pt idx="4">
                  <c:v>118.3230111111111</c:v>
                </c:pt>
                <c:pt idx="5">
                  <c:v>118.3230111111111</c:v>
                </c:pt>
                <c:pt idx="6">
                  <c:v>118.3230111111111</c:v>
                </c:pt>
                <c:pt idx="7">
                  <c:v>118.3230111111111</c:v>
                </c:pt>
                <c:pt idx="8">
                  <c:v>118.3230111111111</c:v>
                </c:pt>
                <c:pt idx="9">
                  <c:v>118.3230111111111</c:v>
                </c:pt>
                <c:pt idx="10">
                  <c:v>118.3230111111111</c:v>
                </c:pt>
                <c:pt idx="11">
                  <c:v>118.3230111111111</c:v>
                </c:pt>
                <c:pt idx="12">
                  <c:v>118.3230111111111</c:v>
                </c:pt>
                <c:pt idx="13">
                  <c:v>118.3230111111111</c:v>
                </c:pt>
                <c:pt idx="14">
                  <c:v>118.3230111111111</c:v>
                </c:pt>
                <c:pt idx="15">
                  <c:v>118.3230111111111</c:v>
                </c:pt>
                <c:pt idx="16">
                  <c:v>118.3230111111111</c:v>
                </c:pt>
                <c:pt idx="17">
                  <c:v>118.3230111111111</c:v>
                </c:pt>
                <c:pt idx="18">
                  <c:v>118.3230111111111</c:v>
                </c:pt>
                <c:pt idx="19">
                  <c:v>118.3230111111111</c:v>
                </c:pt>
                <c:pt idx="20">
                  <c:v>118.3230111111111</c:v>
                </c:pt>
                <c:pt idx="21">
                  <c:v>118.3230111111111</c:v>
                </c:pt>
                <c:pt idx="22">
                  <c:v>118.3230111111111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D8-4092-9922-DACAE0CB16E1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Worksheets'!$AF$268:$AF$290</c:f>
              <c:numCache>
                <c:formatCode>General</c:formatCode>
                <c:ptCount val="23"/>
                <c:pt idx="0">
                  <c:v>142.91514810786131</c:v>
                </c:pt>
                <c:pt idx="1">
                  <c:v>142.91514810786131</c:v>
                </c:pt>
                <c:pt idx="2">
                  <c:v>142.91514810786131</c:v>
                </c:pt>
                <c:pt idx="3">
                  <c:v>142.91514810786131</c:v>
                </c:pt>
                <c:pt idx="4">
                  <c:v>142.91514810786131</c:v>
                </c:pt>
                <c:pt idx="5">
                  <c:v>142.91514810786131</c:v>
                </c:pt>
                <c:pt idx="6">
                  <c:v>142.91514810786131</c:v>
                </c:pt>
                <c:pt idx="7">
                  <c:v>142.91514810786131</c:v>
                </c:pt>
                <c:pt idx="8">
                  <c:v>142.91514810786131</c:v>
                </c:pt>
                <c:pt idx="9">
                  <c:v>142.91514810786131</c:v>
                </c:pt>
                <c:pt idx="10">
                  <c:v>142.91514810786131</c:v>
                </c:pt>
                <c:pt idx="11">
                  <c:v>142.91514810786131</c:v>
                </c:pt>
                <c:pt idx="12">
                  <c:v>142.91514810786131</c:v>
                </c:pt>
                <c:pt idx="13">
                  <c:v>142.91514810786131</c:v>
                </c:pt>
                <c:pt idx="14">
                  <c:v>142.91514810786131</c:v>
                </c:pt>
                <c:pt idx="15">
                  <c:v>142.91514810786131</c:v>
                </c:pt>
                <c:pt idx="16">
                  <c:v>142.91514810786131</c:v>
                </c:pt>
                <c:pt idx="17">
                  <c:v>142.91514810786131</c:v>
                </c:pt>
                <c:pt idx="18">
                  <c:v>142.91514810786131</c:v>
                </c:pt>
                <c:pt idx="19">
                  <c:v>142.91514810786131</c:v>
                </c:pt>
                <c:pt idx="20">
                  <c:v>142.91514810786131</c:v>
                </c:pt>
                <c:pt idx="21">
                  <c:v>142.91514810786131</c:v>
                </c:pt>
                <c:pt idx="22">
                  <c:v>142.91514810786131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FD8-4092-9922-DACAE0CB16E1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Worksheets'!$AG$268:$AG$290</c:f>
              <c:numCache>
                <c:formatCode>General</c:formatCode>
                <c:ptCount val="23"/>
                <c:pt idx="0">
                  <c:v>93.730874114360873</c:v>
                </c:pt>
                <c:pt idx="1">
                  <c:v>93.730874114360873</c:v>
                </c:pt>
                <c:pt idx="2">
                  <c:v>93.730874114360873</c:v>
                </c:pt>
                <c:pt idx="3">
                  <c:v>93.730874114360873</c:v>
                </c:pt>
                <c:pt idx="4">
                  <c:v>93.730874114360873</c:v>
                </c:pt>
                <c:pt idx="5">
                  <c:v>93.730874114360873</c:v>
                </c:pt>
                <c:pt idx="6">
                  <c:v>93.730874114360873</c:v>
                </c:pt>
                <c:pt idx="7">
                  <c:v>93.730874114360873</c:v>
                </c:pt>
                <c:pt idx="8">
                  <c:v>93.730874114360873</c:v>
                </c:pt>
                <c:pt idx="9">
                  <c:v>93.730874114360873</c:v>
                </c:pt>
                <c:pt idx="10">
                  <c:v>93.730874114360873</c:v>
                </c:pt>
                <c:pt idx="11">
                  <c:v>93.730874114360873</c:v>
                </c:pt>
                <c:pt idx="12">
                  <c:v>93.730874114360873</c:v>
                </c:pt>
                <c:pt idx="13">
                  <c:v>93.730874114360873</c:v>
                </c:pt>
                <c:pt idx="14">
                  <c:v>93.730874114360873</c:v>
                </c:pt>
                <c:pt idx="15">
                  <c:v>93.730874114360873</c:v>
                </c:pt>
                <c:pt idx="16">
                  <c:v>93.730874114360873</c:v>
                </c:pt>
                <c:pt idx="17">
                  <c:v>93.730874114360873</c:v>
                </c:pt>
                <c:pt idx="18">
                  <c:v>93.730874114360873</c:v>
                </c:pt>
                <c:pt idx="19">
                  <c:v>93.730874114360873</c:v>
                </c:pt>
                <c:pt idx="20">
                  <c:v>93.730874114360873</c:v>
                </c:pt>
                <c:pt idx="21">
                  <c:v>93.730874114360873</c:v>
                </c:pt>
                <c:pt idx="22">
                  <c:v>93.730874114360873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FD8-4092-9922-DACAE0CB1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19744"/>
        <c:axId val="387578864"/>
      </c:lineChart>
      <c:catAx>
        <c:axId val="2138419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78864"/>
        <c:crosses val="autoZero"/>
        <c:auto val="1"/>
        <c:lblAlgn val="ctr"/>
        <c:lblOffset val="100"/>
        <c:noMultiLvlLbl val="0"/>
      </c:catAx>
      <c:valAx>
        <c:axId val="38757886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1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695-4BAD-BD6B-7C22DCB71A51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695-4BAD-BD6B-7C22DCB71A51}"/>
              </c:ext>
            </c:extLst>
          </c:dPt>
          <c:cat>
            <c:strRef>
              <c:f>'Sample Worksheets'!$A$316:$A$338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Worksheets'!$M$316:$M$338</c:f>
              <c:numCache>
                <c:formatCode>General</c:formatCode>
                <c:ptCount val="23"/>
                <c:pt idx="0">
                  <c:v>180.8115</c:v>
                </c:pt>
                <c:pt idx="1">
                  <c:v>199.01949999999999</c:v>
                </c:pt>
                <c:pt idx="2">
                  <c:v>139.46899999999997</c:v>
                </c:pt>
                <c:pt idx="4">
                  <c:v>175.6525</c:v>
                </c:pt>
                <c:pt idx="5">
                  <c:v>162.1335</c:v>
                </c:pt>
                <c:pt idx="6">
                  <c:v>195.71149999999997</c:v>
                </c:pt>
                <c:pt idx="8">
                  <c:v>187.84</c:v>
                </c:pt>
                <c:pt idx="9">
                  <c:v>193.58649999999997</c:v>
                </c:pt>
                <c:pt idx="10">
                  <c:v>175.18950000000001</c:v>
                </c:pt>
                <c:pt idx="12">
                  <c:v>197.05950000000001</c:v>
                </c:pt>
                <c:pt idx="13">
                  <c:v>168.54050000000001</c:v>
                </c:pt>
                <c:pt idx="14">
                  <c:v>181.23299999999998</c:v>
                </c:pt>
                <c:pt idx="16">
                  <c:v>130.29900000000001</c:v>
                </c:pt>
                <c:pt idx="17">
                  <c:v>186.26149999999998</c:v>
                </c:pt>
                <c:pt idx="18">
                  <c:v>180.38900000000001</c:v>
                </c:pt>
                <c:pt idx="20">
                  <c:v>183.779</c:v>
                </c:pt>
                <c:pt idx="21">
                  <c:v>153.51500000000001</c:v>
                </c:pt>
                <c:pt idx="22">
                  <c:v>163.8355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95-4BAD-BD6B-7C22DCB71A51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Worksheets'!$AD$316:$AD$338</c:f>
              <c:numCache>
                <c:formatCode>General</c:formatCode>
                <c:ptCount val="23"/>
                <c:pt idx="0">
                  <c:v>173.1</c:v>
                </c:pt>
                <c:pt idx="1">
                  <c:v>173.1</c:v>
                </c:pt>
                <c:pt idx="2">
                  <c:v>173.1</c:v>
                </c:pt>
                <c:pt idx="4">
                  <c:v>177.83249999999998</c:v>
                </c:pt>
                <c:pt idx="5">
                  <c:v>177.83249999999998</c:v>
                </c:pt>
                <c:pt idx="6">
                  <c:v>177.83249999999998</c:v>
                </c:pt>
                <c:pt idx="8">
                  <c:v>185.53866666666667</c:v>
                </c:pt>
                <c:pt idx="9">
                  <c:v>185.53866666666667</c:v>
                </c:pt>
                <c:pt idx="10">
                  <c:v>185.53866666666667</c:v>
                </c:pt>
                <c:pt idx="12">
                  <c:v>182.27766666666665</c:v>
                </c:pt>
                <c:pt idx="13">
                  <c:v>182.27766666666665</c:v>
                </c:pt>
                <c:pt idx="14">
                  <c:v>182.27766666666665</c:v>
                </c:pt>
                <c:pt idx="16">
                  <c:v>165.64983333333333</c:v>
                </c:pt>
                <c:pt idx="17">
                  <c:v>165.64983333333333</c:v>
                </c:pt>
                <c:pt idx="18">
                  <c:v>165.64983333333333</c:v>
                </c:pt>
                <c:pt idx="20">
                  <c:v>167.04316666666668</c:v>
                </c:pt>
                <c:pt idx="21">
                  <c:v>167.04316666666668</c:v>
                </c:pt>
                <c:pt idx="22">
                  <c:v>167.04316666666668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95-4BAD-BD6B-7C22DCB71A51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Worksheets'!$AE$316:$AE$338</c:f>
              <c:numCache>
                <c:formatCode>General</c:formatCode>
                <c:ptCount val="23"/>
                <c:pt idx="0">
                  <c:v>175.24030555555555</c:v>
                </c:pt>
                <c:pt idx="1">
                  <c:v>175.24030555555555</c:v>
                </c:pt>
                <c:pt idx="2">
                  <c:v>175.24030555555555</c:v>
                </c:pt>
                <c:pt idx="3">
                  <c:v>175.24030555555555</c:v>
                </c:pt>
                <c:pt idx="4">
                  <c:v>175.24030555555555</c:v>
                </c:pt>
                <c:pt idx="5">
                  <c:v>175.24030555555555</c:v>
                </c:pt>
                <c:pt idx="6">
                  <c:v>175.24030555555555</c:v>
                </c:pt>
                <c:pt idx="7">
                  <c:v>175.24030555555555</c:v>
                </c:pt>
                <c:pt idx="8">
                  <c:v>175.24030555555555</c:v>
                </c:pt>
                <c:pt idx="9">
                  <c:v>175.24030555555555</c:v>
                </c:pt>
                <c:pt idx="10">
                  <c:v>175.24030555555555</c:v>
                </c:pt>
                <c:pt idx="11">
                  <c:v>175.24030555555555</c:v>
                </c:pt>
                <c:pt idx="12">
                  <c:v>175.24030555555555</c:v>
                </c:pt>
                <c:pt idx="13">
                  <c:v>175.24030555555555</c:v>
                </c:pt>
                <c:pt idx="14">
                  <c:v>175.24030555555555</c:v>
                </c:pt>
                <c:pt idx="15">
                  <c:v>175.24030555555555</c:v>
                </c:pt>
                <c:pt idx="16">
                  <c:v>175.24030555555555</c:v>
                </c:pt>
                <c:pt idx="17">
                  <c:v>175.24030555555555</c:v>
                </c:pt>
                <c:pt idx="18">
                  <c:v>175.24030555555555</c:v>
                </c:pt>
                <c:pt idx="19">
                  <c:v>175.24030555555555</c:v>
                </c:pt>
                <c:pt idx="20">
                  <c:v>175.24030555555555</c:v>
                </c:pt>
                <c:pt idx="21">
                  <c:v>175.24030555555555</c:v>
                </c:pt>
                <c:pt idx="22">
                  <c:v>175.24030555555555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95-4BAD-BD6B-7C22DCB71A51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Worksheets'!$AF$316:$AF$338</c:f>
              <c:numCache>
                <c:formatCode>General</c:formatCode>
                <c:ptCount val="23"/>
                <c:pt idx="0">
                  <c:v>194.58544012408913</c:v>
                </c:pt>
                <c:pt idx="1">
                  <c:v>194.58544012408913</c:v>
                </c:pt>
                <c:pt idx="2">
                  <c:v>194.58544012408913</c:v>
                </c:pt>
                <c:pt idx="3">
                  <c:v>194.58544012408913</c:v>
                </c:pt>
                <c:pt idx="4">
                  <c:v>194.58544012408913</c:v>
                </c:pt>
                <c:pt idx="5">
                  <c:v>194.58544012408913</c:v>
                </c:pt>
                <c:pt idx="6">
                  <c:v>194.58544012408913</c:v>
                </c:pt>
                <c:pt idx="7">
                  <c:v>194.58544012408913</c:v>
                </c:pt>
                <c:pt idx="8">
                  <c:v>194.58544012408913</c:v>
                </c:pt>
                <c:pt idx="9">
                  <c:v>194.58544012408913</c:v>
                </c:pt>
                <c:pt idx="10">
                  <c:v>194.58544012408913</c:v>
                </c:pt>
                <c:pt idx="11">
                  <c:v>194.58544012408913</c:v>
                </c:pt>
                <c:pt idx="12">
                  <c:v>194.58544012408913</c:v>
                </c:pt>
                <c:pt idx="13">
                  <c:v>194.58544012408913</c:v>
                </c:pt>
                <c:pt idx="14">
                  <c:v>194.58544012408913</c:v>
                </c:pt>
                <c:pt idx="15">
                  <c:v>194.58544012408913</c:v>
                </c:pt>
                <c:pt idx="16">
                  <c:v>194.58544012408913</c:v>
                </c:pt>
                <c:pt idx="17">
                  <c:v>194.58544012408913</c:v>
                </c:pt>
                <c:pt idx="18">
                  <c:v>194.58544012408913</c:v>
                </c:pt>
                <c:pt idx="19">
                  <c:v>194.58544012408913</c:v>
                </c:pt>
                <c:pt idx="20">
                  <c:v>194.58544012408913</c:v>
                </c:pt>
                <c:pt idx="21">
                  <c:v>194.58544012408913</c:v>
                </c:pt>
                <c:pt idx="22">
                  <c:v>194.58544012408913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95-4BAD-BD6B-7C22DCB71A51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Worksheets'!$AG$316:$AG$338</c:f>
              <c:numCache>
                <c:formatCode>General</c:formatCode>
                <c:ptCount val="23"/>
                <c:pt idx="0">
                  <c:v>155.89517098702197</c:v>
                </c:pt>
                <c:pt idx="1">
                  <c:v>155.89517098702197</c:v>
                </c:pt>
                <c:pt idx="2">
                  <c:v>155.89517098702197</c:v>
                </c:pt>
                <c:pt idx="3">
                  <c:v>155.89517098702197</c:v>
                </c:pt>
                <c:pt idx="4">
                  <c:v>155.89517098702197</c:v>
                </c:pt>
                <c:pt idx="5">
                  <c:v>155.89517098702197</c:v>
                </c:pt>
                <c:pt idx="6">
                  <c:v>155.89517098702197</c:v>
                </c:pt>
                <c:pt idx="7">
                  <c:v>155.89517098702197</c:v>
                </c:pt>
                <c:pt idx="8">
                  <c:v>155.89517098702197</c:v>
                </c:pt>
                <c:pt idx="9">
                  <c:v>155.89517098702197</c:v>
                </c:pt>
                <c:pt idx="10">
                  <c:v>155.89517098702197</c:v>
                </c:pt>
                <c:pt idx="11">
                  <c:v>155.89517098702197</c:v>
                </c:pt>
                <c:pt idx="12">
                  <c:v>155.89517098702197</c:v>
                </c:pt>
                <c:pt idx="13">
                  <c:v>155.89517098702197</c:v>
                </c:pt>
                <c:pt idx="14">
                  <c:v>155.89517098702197</c:v>
                </c:pt>
                <c:pt idx="15">
                  <c:v>155.89517098702197</c:v>
                </c:pt>
                <c:pt idx="16">
                  <c:v>155.89517098702197</c:v>
                </c:pt>
                <c:pt idx="17">
                  <c:v>155.89517098702197</c:v>
                </c:pt>
                <c:pt idx="18">
                  <c:v>155.89517098702197</c:v>
                </c:pt>
                <c:pt idx="19">
                  <c:v>155.89517098702197</c:v>
                </c:pt>
                <c:pt idx="20">
                  <c:v>155.89517098702197</c:v>
                </c:pt>
                <c:pt idx="21">
                  <c:v>155.89517098702197</c:v>
                </c:pt>
                <c:pt idx="22">
                  <c:v>155.89517098702197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95-4BAD-BD6B-7C22DCB71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71792"/>
        <c:axId val="387566896"/>
      </c:lineChart>
      <c:catAx>
        <c:axId val="38757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66896"/>
        <c:crosses val="autoZero"/>
        <c:auto val="1"/>
        <c:lblAlgn val="ctr"/>
        <c:lblOffset val="100"/>
        <c:noMultiLvlLbl val="0"/>
      </c:catAx>
      <c:valAx>
        <c:axId val="38756689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7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7FB-4337-927C-5E6DDEC9399D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7FB-4337-927C-5E6DDEC9399D}"/>
              </c:ext>
            </c:extLst>
          </c:dPt>
          <c:cat>
            <c:strRef>
              <c:f>'Sample Worksheets'!$A$340:$A$362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Worksheets'!$M$340:$M$362</c:f>
              <c:numCache>
                <c:formatCode>General</c:formatCode>
                <c:ptCount val="23"/>
                <c:pt idx="0">
                  <c:v>61.30600000000004</c:v>
                </c:pt>
                <c:pt idx="1">
                  <c:v>59.095500000000015</c:v>
                </c:pt>
                <c:pt idx="2">
                  <c:v>44.503500000000003</c:v>
                </c:pt>
                <c:pt idx="4">
                  <c:v>101.85499999999999</c:v>
                </c:pt>
                <c:pt idx="5">
                  <c:v>101.44100000000003</c:v>
                </c:pt>
                <c:pt idx="6">
                  <c:v>61.289500000000004</c:v>
                </c:pt>
                <c:pt idx="8">
                  <c:v>61.131000000000029</c:v>
                </c:pt>
                <c:pt idx="9">
                  <c:v>44.909499999999952</c:v>
                </c:pt>
                <c:pt idx="10">
                  <c:v>71.276999999999987</c:v>
                </c:pt>
                <c:pt idx="12">
                  <c:v>77.951999999999998</c:v>
                </c:pt>
                <c:pt idx="13">
                  <c:v>116.5395</c:v>
                </c:pt>
                <c:pt idx="14">
                  <c:v>29.778999999999996</c:v>
                </c:pt>
                <c:pt idx="16">
                  <c:v>109.72000000000003</c:v>
                </c:pt>
                <c:pt idx="17">
                  <c:v>128.19899999999998</c:v>
                </c:pt>
                <c:pt idx="18">
                  <c:v>123.14699999999999</c:v>
                </c:pt>
                <c:pt idx="20">
                  <c:v>95.355500000000006</c:v>
                </c:pt>
                <c:pt idx="21">
                  <c:v>110.47</c:v>
                </c:pt>
                <c:pt idx="22">
                  <c:v>95.742999999999995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FB-4337-927C-5E6DDEC9399D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Worksheets'!$AD$340:$AD$362</c:f>
              <c:numCache>
                <c:formatCode>General</c:formatCode>
                <c:ptCount val="23"/>
                <c:pt idx="0">
                  <c:v>54.968333333333355</c:v>
                </c:pt>
                <c:pt idx="1">
                  <c:v>54.968333333333355</c:v>
                </c:pt>
                <c:pt idx="2">
                  <c:v>54.968333333333355</c:v>
                </c:pt>
                <c:pt idx="4">
                  <c:v>88.19516666666668</c:v>
                </c:pt>
                <c:pt idx="5">
                  <c:v>88.19516666666668</c:v>
                </c:pt>
                <c:pt idx="6">
                  <c:v>88.19516666666668</c:v>
                </c:pt>
                <c:pt idx="8">
                  <c:v>59.105833333333322</c:v>
                </c:pt>
                <c:pt idx="9">
                  <c:v>59.105833333333322</c:v>
                </c:pt>
                <c:pt idx="10">
                  <c:v>59.105833333333322</c:v>
                </c:pt>
                <c:pt idx="12">
                  <c:v>74.756833333333333</c:v>
                </c:pt>
                <c:pt idx="13">
                  <c:v>74.756833333333333</c:v>
                </c:pt>
                <c:pt idx="14">
                  <c:v>74.756833333333333</c:v>
                </c:pt>
                <c:pt idx="16">
                  <c:v>120.35533333333335</c:v>
                </c:pt>
                <c:pt idx="17">
                  <c:v>120.35533333333335</c:v>
                </c:pt>
                <c:pt idx="18">
                  <c:v>120.35533333333335</c:v>
                </c:pt>
                <c:pt idx="20">
                  <c:v>100.52283333333332</c:v>
                </c:pt>
                <c:pt idx="21">
                  <c:v>100.52283333333332</c:v>
                </c:pt>
                <c:pt idx="22">
                  <c:v>100.52283333333332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FB-4337-927C-5E6DDEC9399D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Worksheets'!$AE$340:$AE$362</c:f>
              <c:numCache>
                <c:formatCode>General</c:formatCode>
                <c:ptCount val="23"/>
                <c:pt idx="0">
                  <c:v>82.984055555555557</c:v>
                </c:pt>
                <c:pt idx="1">
                  <c:v>82.984055555555557</c:v>
                </c:pt>
                <c:pt idx="2">
                  <c:v>82.984055555555557</c:v>
                </c:pt>
                <c:pt idx="3">
                  <c:v>82.984055555555557</c:v>
                </c:pt>
                <c:pt idx="4">
                  <c:v>82.984055555555557</c:v>
                </c:pt>
                <c:pt idx="5">
                  <c:v>82.984055555555557</c:v>
                </c:pt>
                <c:pt idx="6">
                  <c:v>82.984055555555557</c:v>
                </c:pt>
                <c:pt idx="7">
                  <c:v>82.984055555555557</c:v>
                </c:pt>
                <c:pt idx="8">
                  <c:v>82.984055555555557</c:v>
                </c:pt>
                <c:pt idx="9">
                  <c:v>82.984055555555557</c:v>
                </c:pt>
                <c:pt idx="10">
                  <c:v>82.984055555555557</c:v>
                </c:pt>
                <c:pt idx="11">
                  <c:v>82.984055555555557</c:v>
                </c:pt>
                <c:pt idx="12">
                  <c:v>82.984055555555557</c:v>
                </c:pt>
                <c:pt idx="13">
                  <c:v>82.984055555555557</c:v>
                </c:pt>
                <c:pt idx="14">
                  <c:v>82.984055555555557</c:v>
                </c:pt>
                <c:pt idx="15">
                  <c:v>82.984055555555557</c:v>
                </c:pt>
                <c:pt idx="16">
                  <c:v>82.984055555555557</c:v>
                </c:pt>
                <c:pt idx="17">
                  <c:v>82.984055555555557</c:v>
                </c:pt>
                <c:pt idx="18">
                  <c:v>82.984055555555557</c:v>
                </c:pt>
                <c:pt idx="19">
                  <c:v>82.984055555555557</c:v>
                </c:pt>
                <c:pt idx="20">
                  <c:v>82.984055555555557</c:v>
                </c:pt>
                <c:pt idx="21">
                  <c:v>82.984055555555557</c:v>
                </c:pt>
                <c:pt idx="22">
                  <c:v>82.984055555555557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FB-4337-927C-5E6DDEC9399D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Worksheets'!$AF$340:$AF$362</c:f>
              <c:numCache>
                <c:formatCode>General</c:formatCode>
                <c:ptCount val="23"/>
                <c:pt idx="0">
                  <c:v>112.86491135226575</c:v>
                </c:pt>
                <c:pt idx="1">
                  <c:v>112.86491135226575</c:v>
                </c:pt>
                <c:pt idx="2">
                  <c:v>112.86491135226575</c:v>
                </c:pt>
                <c:pt idx="3">
                  <c:v>112.86491135226575</c:v>
                </c:pt>
                <c:pt idx="4">
                  <c:v>112.86491135226575</c:v>
                </c:pt>
                <c:pt idx="5">
                  <c:v>112.86491135226575</c:v>
                </c:pt>
                <c:pt idx="6">
                  <c:v>112.86491135226575</c:v>
                </c:pt>
                <c:pt idx="7">
                  <c:v>112.86491135226575</c:v>
                </c:pt>
                <c:pt idx="8">
                  <c:v>112.86491135226575</c:v>
                </c:pt>
                <c:pt idx="9">
                  <c:v>112.86491135226575</c:v>
                </c:pt>
                <c:pt idx="10">
                  <c:v>112.86491135226575</c:v>
                </c:pt>
                <c:pt idx="11">
                  <c:v>112.86491135226575</c:v>
                </c:pt>
                <c:pt idx="12">
                  <c:v>112.86491135226575</c:v>
                </c:pt>
                <c:pt idx="13">
                  <c:v>112.86491135226575</c:v>
                </c:pt>
                <c:pt idx="14">
                  <c:v>112.86491135226575</c:v>
                </c:pt>
                <c:pt idx="15">
                  <c:v>112.86491135226575</c:v>
                </c:pt>
                <c:pt idx="16">
                  <c:v>112.86491135226575</c:v>
                </c:pt>
                <c:pt idx="17">
                  <c:v>112.86491135226575</c:v>
                </c:pt>
                <c:pt idx="18">
                  <c:v>112.86491135226575</c:v>
                </c:pt>
                <c:pt idx="19">
                  <c:v>112.86491135226575</c:v>
                </c:pt>
                <c:pt idx="20">
                  <c:v>112.86491135226575</c:v>
                </c:pt>
                <c:pt idx="21">
                  <c:v>112.86491135226575</c:v>
                </c:pt>
                <c:pt idx="22">
                  <c:v>112.86491135226575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FB-4337-927C-5E6DDEC9399D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Worksheets'!$AG$340:$AG$362</c:f>
              <c:numCache>
                <c:formatCode>General</c:formatCode>
                <c:ptCount val="23"/>
                <c:pt idx="0">
                  <c:v>53.103199758845356</c:v>
                </c:pt>
                <c:pt idx="1">
                  <c:v>53.103199758845356</c:v>
                </c:pt>
                <c:pt idx="2">
                  <c:v>53.103199758845356</c:v>
                </c:pt>
                <c:pt idx="3">
                  <c:v>53.103199758845356</c:v>
                </c:pt>
                <c:pt idx="4">
                  <c:v>53.103199758845356</c:v>
                </c:pt>
                <c:pt idx="5">
                  <c:v>53.103199758845356</c:v>
                </c:pt>
                <c:pt idx="6">
                  <c:v>53.103199758845356</c:v>
                </c:pt>
                <c:pt idx="7">
                  <c:v>53.103199758845356</c:v>
                </c:pt>
                <c:pt idx="8">
                  <c:v>53.103199758845356</c:v>
                </c:pt>
                <c:pt idx="9">
                  <c:v>53.103199758845356</c:v>
                </c:pt>
                <c:pt idx="10">
                  <c:v>53.103199758845356</c:v>
                </c:pt>
                <c:pt idx="11">
                  <c:v>53.103199758845356</c:v>
                </c:pt>
                <c:pt idx="12">
                  <c:v>53.103199758845356</c:v>
                </c:pt>
                <c:pt idx="13">
                  <c:v>53.103199758845356</c:v>
                </c:pt>
                <c:pt idx="14">
                  <c:v>53.103199758845356</c:v>
                </c:pt>
                <c:pt idx="15">
                  <c:v>53.103199758845356</c:v>
                </c:pt>
                <c:pt idx="16">
                  <c:v>53.103199758845356</c:v>
                </c:pt>
                <c:pt idx="17">
                  <c:v>53.103199758845356</c:v>
                </c:pt>
                <c:pt idx="18">
                  <c:v>53.103199758845356</c:v>
                </c:pt>
                <c:pt idx="19">
                  <c:v>53.103199758845356</c:v>
                </c:pt>
                <c:pt idx="20">
                  <c:v>53.103199758845356</c:v>
                </c:pt>
                <c:pt idx="21">
                  <c:v>53.103199758845356</c:v>
                </c:pt>
                <c:pt idx="22">
                  <c:v>53.103199758845356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7FB-4337-927C-5E6DDEC93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91376"/>
        <c:axId val="387577232"/>
      </c:lineChart>
      <c:catAx>
        <c:axId val="387591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77232"/>
        <c:crosses val="autoZero"/>
        <c:auto val="1"/>
        <c:lblAlgn val="ctr"/>
        <c:lblOffset val="100"/>
        <c:noMultiLvlLbl val="0"/>
      </c:catAx>
      <c:valAx>
        <c:axId val="387577232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9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6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9456-4792-A491-ABC2102DE9B7}"/>
              </c:ext>
            </c:extLst>
          </c:dPt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456-4792-A491-ABC2102DE9B7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456-4792-A491-ABC2102DE9B7}"/>
              </c:ext>
            </c:extLst>
          </c:dPt>
          <c:cat>
            <c:strRef>
              <c:f>'Sample Worksheets'!$A$364:$A$386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Worksheets'!$M$364:$M$386</c:f>
              <c:numCache>
                <c:formatCode>General</c:formatCode>
                <c:ptCount val="23"/>
                <c:pt idx="0">
                  <c:v>127.24750000000003</c:v>
                </c:pt>
                <c:pt idx="1">
                  <c:v>118.68049999999999</c:v>
                </c:pt>
                <c:pt idx="2">
                  <c:v>162.23249999999999</c:v>
                </c:pt>
                <c:pt idx="4">
                  <c:v>161.47949999999997</c:v>
                </c:pt>
                <c:pt idx="5">
                  <c:v>169.666</c:v>
                </c:pt>
                <c:pt idx="6">
                  <c:v>58.008999999999958</c:v>
                </c:pt>
                <c:pt idx="8">
                  <c:v>159.39649999999997</c:v>
                </c:pt>
                <c:pt idx="9">
                  <c:v>135.6405</c:v>
                </c:pt>
                <c:pt idx="10">
                  <c:v>111.6455</c:v>
                </c:pt>
                <c:pt idx="12">
                  <c:v>139.5915</c:v>
                </c:pt>
                <c:pt idx="13">
                  <c:v>130.47149999999999</c:v>
                </c:pt>
                <c:pt idx="14">
                  <c:v>126.78449999999998</c:v>
                </c:pt>
                <c:pt idx="16">
                  <c:v>131.25699999999998</c:v>
                </c:pt>
                <c:pt idx="17">
                  <c:v>108.88299999999998</c:v>
                </c:pt>
                <c:pt idx="18">
                  <c:v>108.5685</c:v>
                </c:pt>
                <c:pt idx="20">
                  <c:v>157.304</c:v>
                </c:pt>
                <c:pt idx="21">
                  <c:v>124.6755</c:v>
                </c:pt>
                <c:pt idx="22">
                  <c:v>148.63050000000001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56-4792-A491-ABC2102DE9B7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Worksheets'!$AD$364:$AD$386</c:f>
              <c:numCache>
                <c:formatCode>General</c:formatCode>
                <c:ptCount val="23"/>
                <c:pt idx="0">
                  <c:v>136.05350000000001</c:v>
                </c:pt>
                <c:pt idx="1">
                  <c:v>136.05350000000001</c:v>
                </c:pt>
                <c:pt idx="2">
                  <c:v>136.05350000000001</c:v>
                </c:pt>
                <c:pt idx="4">
                  <c:v>165.57274999999998</c:v>
                </c:pt>
                <c:pt idx="5">
                  <c:v>165.57274999999998</c:v>
                </c:pt>
                <c:pt idx="6">
                  <c:v>165.57274999999998</c:v>
                </c:pt>
                <c:pt idx="8">
                  <c:v>135.56083333333333</c:v>
                </c:pt>
                <c:pt idx="9">
                  <c:v>135.56083333333333</c:v>
                </c:pt>
                <c:pt idx="10">
                  <c:v>135.56083333333333</c:v>
                </c:pt>
                <c:pt idx="12">
                  <c:v>132.2825</c:v>
                </c:pt>
                <c:pt idx="13">
                  <c:v>132.2825</c:v>
                </c:pt>
                <c:pt idx="14">
                  <c:v>132.2825</c:v>
                </c:pt>
                <c:pt idx="16">
                  <c:v>116.23616666666665</c:v>
                </c:pt>
                <c:pt idx="17">
                  <c:v>116.23616666666665</c:v>
                </c:pt>
                <c:pt idx="18">
                  <c:v>116.23616666666665</c:v>
                </c:pt>
                <c:pt idx="20">
                  <c:v>143.53666666666666</c:v>
                </c:pt>
                <c:pt idx="21">
                  <c:v>143.53666666666666</c:v>
                </c:pt>
                <c:pt idx="22">
                  <c:v>143.53666666666666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56-4792-A491-ABC2102DE9B7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Worksheets'!$AE$364:$AE$386</c:f>
              <c:numCache>
                <c:formatCode>General</c:formatCode>
                <c:ptCount val="23"/>
                <c:pt idx="0">
                  <c:v>138.20706944444444</c:v>
                </c:pt>
                <c:pt idx="1">
                  <c:v>138.20706944444444</c:v>
                </c:pt>
                <c:pt idx="2">
                  <c:v>138.20706944444444</c:v>
                </c:pt>
                <c:pt idx="3">
                  <c:v>138.20706944444444</c:v>
                </c:pt>
                <c:pt idx="4">
                  <c:v>138.20706944444444</c:v>
                </c:pt>
                <c:pt idx="5">
                  <c:v>138.20706944444444</c:v>
                </c:pt>
                <c:pt idx="6">
                  <c:v>138.20706944444444</c:v>
                </c:pt>
                <c:pt idx="7">
                  <c:v>138.20706944444444</c:v>
                </c:pt>
                <c:pt idx="8">
                  <c:v>138.20706944444444</c:v>
                </c:pt>
                <c:pt idx="9">
                  <c:v>138.20706944444444</c:v>
                </c:pt>
                <c:pt idx="10">
                  <c:v>138.20706944444444</c:v>
                </c:pt>
                <c:pt idx="11">
                  <c:v>138.20706944444444</c:v>
                </c:pt>
                <c:pt idx="12">
                  <c:v>138.20706944444444</c:v>
                </c:pt>
                <c:pt idx="13">
                  <c:v>138.20706944444444</c:v>
                </c:pt>
                <c:pt idx="14">
                  <c:v>138.20706944444444</c:v>
                </c:pt>
                <c:pt idx="15">
                  <c:v>138.20706944444444</c:v>
                </c:pt>
                <c:pt idx="16">
                  <c:v>138.20706944444444</c:v>
                </c:pt>
                <c:pt idx="17">
                  <c:v>138.20706944444444</c:v>
                </c:pt>
                <c:pt idx="18">
                  <c:v>138.20706944444444</c:v>
                </c:pt>
                <c:pt idx="19">
                  <c:v>138.20706944444444</c:v>
                </c:pt>
                <c:pt idx="20">
                  <c:v>138.20706944444444</c:v>
                </c:pt>
                <c:pt idx="21">
                  <c:v>138.20706944444444</c:v>
                </c:pt>
                <c:pt idx="22">
                  <c:v>138.20706944444444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56-4792-A491-ABC2102DE9B7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Worksheets'!$AF$364:$AF$386</c:f>
              <c:numCache>
                <c:formatCode>General</c:formatCode>
                <c:ptCount val="23"/>
                <c:pt idx="0">
                  <c:v>158.14801236264412</c:v>
                </c:pt>
                <c:pt idx="1">
                  <c:v>158.14801236264412</c:v>
                </c:pt>
                <c:pt idx="2">
                  <c:v>158.14801236264412</c:v>
                </c:pt>
                <c:pt idx="3">
                  <c:v>158.14801236264412</c:v>
                </c:pt>
                <c:pt idx="4">
                  <c:v>158.14801236264412</c:v>
                </c:pt>
                <c:pt idx="5">
                  <c:v>158.14801236264412</c:v>
                </c:pt>
                <c:pt idx="6">
                  <c:v>158.14801236264412</c:v>
                </c:pt>
                <c:pt idx="7">
                  <c:v>158.14801236264412</c:v>
                </c:pt>
                <c:pt idx="8">
                  <c:v>158.14801236264412</c:v>
                </c:pt>
                <c:pt idx="9">
                  <c:v>158.14801236264412</c:v>
                </c:pt>
                <c:pt idx="10">
                  <c:v>158.14801236264412</c:v>
                </c:pt>
                <c:pt idx="11">
                  <c:v>158.14801236264412</c:v>
                </c:pt>
                <c:pt idx="12">
                  <c:v>158.14801236264412</c:v>
                </c:pt>
                <c:pt idx="13">
                  <c:v>158.14801236264412</c:v>
                </c:pt>
                <c:pt idx="14">
                  <c:v>158.14801236264412</c:v>
                </c:pt>
                <c:pt idx="15">
                  <c:v>158.14801236264412</c:v>
                </c:pt>
                <c:pt idx="16">
                  <c:v>158.14801236264412</c:v>
                </c:pt>
                <c:pt idx="17">
                  <c:v>158.14801236264412</c:v>
                </c:pt>
                <c:pt idx="18">
                  <c:v>158.14801236264412</c:v>
                </c:pt>
                <c:pt idx="19">
                  <c:v>158.14801236264412</c:v>
                </c:pt>
                <c:pt idx="20">
                  <c:v>158.14801236264412</c:v>
                </c:pt>
                <c:pt idx="21">
                  <c:v>158.14801236264412</c:v>
                </c:pt>
                <c:pt idx="22">
                  <c:v>158.14801236264412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56-4792-A491-ABC2102DE9B7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Worksheets'!$AG$364:$AG$386</c:f>
              <c:numCache>
                <c:formatCode>General</c:formatCode>
                <c:ptCount val="23"/>
                <c:pt idx="0">
                  <c:v>118.26612652624476</c:v>
                </c:pt>
                <c:pt idx="1">
                  <c:v>118.26612652624476</c:v>
                </c:pt>
                <c:pt idx="2">
                  <c:v>118.26612652624476</c:v>
                </c:pt>
                <c:pt idx="3">
                  <c:v>118.26612652624476</c:v>
                </c:pt>
                <c:pt idx="4">
                  <c:v>118.26612652624476</c:v>
                </c:pt>
                <c:pt idx="5">
                  <c:v>118.26612652624476</c:v>
                </c:pt>
                <c:pt idx="6">
                  <c:v>118.26612652624476</c:v>
                </c:pt>
                <c:pt idx="7">
                  <c:v>118.26612652624476</c:v>
                </c:pt>
                <c:pt idx="8">
                  <c:v>118.26612652624476</c:v>
                </c:pt>
                <c:pt idx="9">
                  <c:v>118.26612652624476</c:v>
                </c:pt>
                <c:pt idx="10">
                  <c:v>118.26612652624476</c:v>
                </c:pt>
                <c:pt idx="11">
                  <c:v>118.26612652624476</c:v>
                </c:pt>
                <c:pt idx="12">
                  <c:v>118.26612652624476</c:v>
                </c:pt>
                <c:pt idx="13">
                  <c:v>118.26612652624476</c:v>
                </c:pt>
                <c:pt idx="14">
                  <c:v>118.26612652624476</c:v>
                </c:pt>
                <c:pt idx="15">
                  <c:v>118.26612652624476</c:v>
                </c:pt>
                <c:pt idx="16">
                  <c:v>118.26612652624476</c:v>
                </c:pt>
                <c:pt idx="17">
                  <c:v>118.26612652624476</c:v>
                </c:pt>
                <c:pt idx="18">
                  <c:v>118.26612652624476</c:v>
                </c:pt>
                <c:pt idx="19">
                  <c:v>118.26612652624476</c:v>
                </c:pt>
                <c:pt idx="20">
                  <c:v>118.26612652624476</c:v>
                </c:pt>
                <c:pt idx="21">
                  <c:v>118.26612652624476</c:v>
                </c:pt>
                <c:pt idx="22">
                  <c:v>118.26612652624476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456-4792-A491-ABC2102DE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75056"/>
        <c:axId val="387595184"/>
      </c:lineChart>
      <c:catAx>
        <c:axId val="387575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95184"/>
        <c:crosses val="autoZero"/>
        <c:auto val="1"/>
        <c:lblAlgn val="ctr"/>
        <c:lblOffset val="100"/>
        <c:noMultiLvlLbl val="0"/>
      </c:catAx>
      <c:valAx>
        <c:axId val="387595184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7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4DB-4C0B-A3C5-2E4942C85705}"/>
              </c:ext>
            </c:extLst>
          </c:dPt>
          <c:dPt>
            <c:idx val="17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24DB-4C0B-A3C5-2E4942C85705}"/>
              </c:ext>
            </c:extLst>
          </c:dPt>
          <c:dPt>
            <c:idx val="18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4DB-4C0B-A3C5-2E4942C85705}"/>
              </c:ext>
            </c:extLst>
          </c:dPt>
          <c:cat>
            <c:strRef>
              <c:f>'Sample Worksheets'!$A$388:$A$410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Worksheets'!$M$388:$M$410</c:f>
              <c:numCache>
                <c:formatCode>General</c:formatCode>
                <c:ptCount val="23"/>
                <c:pt idx="0">
                  <c:v>196.9015</c:v>
                </c:pt>
                <c:pt idx="1">
                  <c:v>188.98099999999997</c:v>
                </c:pt>
                <c:pt idx="2">
                  <c:v>187.12099999999998</c:v>
                </c:pt>
                <c:pt idx="4">
                  <c:v>170.03699999999998</c:v>
                </c:pt>
                <c:pt idx="5">
                  <c:v>196.07549999999998</c:v>
                </c:pt>
                <c:pt idx="6">
                  <c:v>198.16749999999999</c:v>
                </c:pt>
                <c:pt idx="8">
                  <c:v>170.98949999999996</c:v>
                </c:pt>
                <c:pt idx="9">
                  <c:v>162.89349999999999</c:v>
                </c:pt>
                <c:pt idx="10">
                  <c:v>190.7585</c:v>
                </c:pt>
                <c:pt idx="12">
                  <c:v>174.33129999999997</c:v>
                </c:pt>
                <c:pt idx="13">
                  <c:v>174.82550000000001</c:v>
                </c:pt>
                <c:pt idx="14">
                  <c:v>193.92549999999997</c:v>
                </c:pt>
                <c:pt idx="16">
                  <c:v>192.56949999999998</c:v>
                </c:pt>
                <c:pt idx="17">
                  <c:v>94.563500000000033</c:v>
                </c:pt>
                <c:pt idx="18">
                  <c:v>150.5915</c:v>
                </c:pt>
                <c:pt idx="20">
                  <c:v>202.11949999999999</c:v>
                </c:pt>
                <c:pt idx="21">
                  <c:v>196.41449999999998</c:v>
                </c:pt>
                <c:pt idx="22">
                  <c:v>191.84199999999998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B-4C0B-A3C5-2E4942C85705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Worksheets'!$AD$388:$AD$410</c:f>
              <c:numCache>
                <c:formatCode>General</c:formatCode>
                <c:ptCount val="23"/>
                <c:pt idx="0">
                  <c:v>191.00116666666665</c:v>
                </c:pt>
                <c:pt idx="1">
                  <c:v>191.00116666666665</c:v>
                </c:pt>
                <c:pt idx="2">
                  <c:v>191.00116666666665</c:v>
                </c:pt>
                <c:pt idx="4">
                  <c:v>188.09333333333333</c:v>
                </c:pt>
                <c:pt idx="5">
                  <c:v>188.09333333333333</c:v>
                </c:pt>
                <c:pt idx="6">
                  <c:v>188.09333333333333</c:v>
                </c:pt>
                <c:pt idx="8">
                  <c:v>174.88049999999998</c:v>
                </c:pt>
                <c:pt idx="9">
                  <c:v>174.88049999999998</c:v>
                </c:pt>
                <c:pt idx="10">
                  <c:v>174.88049999999998</c:v>
                </c:pt>
                <c:pt idx="12">
                  <c:v>181.02743333333331</c:v>
                </c:pt>
                <c:pt idx="13">
                  <c:v>181.02743333333331</c:v>
                </c:pt>
                <c:pt idx="14">
                  <c:v>181.02743333333331</c:v>
                </c:pt>
                <c:pt idx="16">
                  <c:v>192.56949999999998</c:v>
                </c:pt>
                <c:pt idx="17">
                  <c:v>192.56949999999998</c:v>
                </c:pt>
                <c:pt idx="18">
                  <c:v>192.56949999999998</c:v>
                </c:pt>
                <c:pt idx="20">
                  <c:v>196.792</c:v>
                </c:pt>
                <c:pt idx="21">
                  <c:v>196.792</c:v>
                </c:pt>
                <c:pt idx="22">
                  <c:v>196.792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B-4C0B-A3C5-2E4942C85705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Worksheets'!$AE$388:$AE$410</c:f>
              <c:numCache>
                <c:formatCode>General</c:formatCode>
                <c:ptCount val="23"/>
                <c:pt idx="0">
                  <c:v>187.39398888888886</c:v>
                </c:pt>
                <c:pt idx="1">
                  <c:v>187.39398888888886</c:v>
                </c:pt>
                <c:pt idx="2">
                  <c:v>187.39398888888886</c:v>
                </c:pt>
                <c:pt idx="3">
                  <c:v>187.39398888888886</c:v>
                </c:pt>
                <c:pt idx="4">
                  <c:v>187.39398888888886</c:v>
                </c:pt>
                <c:pt idx="5">
                  <c:v>187.39398888888886</c:v>
                </c:pt>
                <c:pt idx="6">
                  <c:v>187.39398888888886</c:v>
                </c:pt>
                <c:pt idx="7">
                  <c:v>187.39398888888886</c:v>
                </c:pt>
                <c:pt idx="8">
                  <c:v>187.39398888888886</c:v>
                </c:pt>
                <c:pt idx="9">
                  <c:v>187.39398888888886</c:v>
                </c:pt>
                <c:pt idx="10">
                  <c:v>187.39398888888886</c:v>
                </c:pt>
                <c:pt idx="11">
                  <c:v>187.39398888888886</c:v>
                </c:pt>
                <c:pt idx="12">
                  <c:v>187.39398888888886</c:v>
                </c:pt>
                <c:pt idx="13">
                  <c:v>187.39398888888886</c:v>
                </c:pt>
                <c:pt idx="14">
                  <c:v>187.39398888888886</c:v>
                </c:pt>
                <c:pt idx="15">
                  <c:v>187.39398888888886</c:v>
                </c:pt>
                <c:pt idx="16">
                  <c:v>187.39398888888886</c:v>
                </c:pt>
                <c:pt idx="17">
                  <c:v>187.39398888888886</c:v>
                </c:pt>
                <c:pt idx="18">
                  <c:v>187.39398888888886</c:v>
                </c:pt>
                <c:pt idx="19">
                  <c:v>187.39398888888886</c:v>
                </c:pt>
                <c:pt idx="20">
                  <c:v>187.39398888888886</c:v>
                </c:pt>
                <c:pt idx="21">
                  <c:v>187.39398888888886</c:v>
                </c:pt>
                <c:pt idx="22">
                  <c:v>187.39398888888886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DB-4C0B-A3C5-2E4942C85705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Worksheets'!$AF$388:$AF$410</c:f>
              <c:numCache>
                <c:formatCode>General</c:formatCode>
                <c:ptCount val="23"/>
                <c:pt idx="0">
                  <c:v>199.43761849185046</c:v>
                </c:pt>
                <c:pt idx="1">
                  <c:v>199.43761849185046</c:v>
                </c:pt>
                <c:pt idx="2">
                  <c:v>199.43761849185046</c:v>
                </c:pt>
                <c:pt idx="3">
                  <c:v>199.43761849185046</c:v>
                </c:pt>
                <c:pt idx="4">
                  <c:v>199.43761849185046</c:v>
                </c:pt>
                <c:pt idx="5">
                  <c:v>199.43761849185046</c:v>
                </c:pt>
                <c:pt idx="6">
                  <c:v>199.43761849185046</c:v>
                </c:pt>
                <c:pt idx="7">
                  <c:v>199.43761849185046</c:v>
                </c:pt>
                <c:pt idx="8">
                  <c:v>199.43761849185046</c:v>
                </c:pt>
                <c:pt idx="9">
                  <c:v>199.43761849185046</c:v>
                </c:pt>
                <c:pt idx="10">
                  <c:v>199.43761849185046</c:v>
                </c:pt>
                <c:pt idx="11">
                  <c:v>199.43761849185046</c:v>
                </c:pt>
                <c:pt idx="12">
                  <c:v>199.43761849185046</c:v>
                </c:pt>
                <c:pt idx="13">
                  <c:v>199.43761849185046</c:v>
                </c:pt>
                <c:pt idx="14">
                  <c:v>199.43761849185046</c:v>
                </c:pt>
                <c:pt idx="15">
                  <c:v>199.43761849185046</c:v>
                </c:pt>
                <c:pt idx="16">
                  <c:v>199.43761849185046</c:v>
                </c:pt>
                <c:pt idx="17">
                  <c:v>199.43761849185046</c:v>
                </c:pt>
                <c:pt idx="18">
                  <c:v>199.43761849185046</c:v>
                </c:pt>
                <c:pt idx="19">
                  <c:v>199.43761849185046</c:v>
                </c:pt>
                <c:pt idx="20">
                  <c:v>199.43761849185046</c:v>
                </c:pt>
                <c:pt idx="21">
                  <c:v>199.43761849185046</c:v>
                </c:pt>
                <c:pt idx="22">
                  <c:v>199.43761849185046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DB-4C0B-A3C5-2E4942C85705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Worksheets'!$AG$388:$AG$410</c:f>
              <c:numCache>
                <c:formatCode>General</c:formatCode>
                <c:ptCount val="23"/>
                <c:pt idx="0">
                  <c:v>175.35035928592725</c:v>
                </c:pt>
                <c:pt idx="1">
                  <c:v>175.35035928592725</c:v>
                </c:pt>
                <c:pt idx="2">
                  <c:v>175.35035928592725</c:v>
                </c:pt>
                <c:pt idx="3">
                  <c:v>175.35035928592725</c:v>
                </c:pt>
                <c:pt idx="4">
                  <c:v>175.35035928592725</c:v>
                </c:pt>
                <c:pt idx="5">
                  <c:v>175.35035928592725</c:v>
                </c:pt>
                <c:pt idx="6">
                  <c:v>175.35035928592725</c:v>
                </c:pt>
                <c:pt idx="7">
                  <c:v>175.35035928592725</c:v>
                </c:pt>
                <c:pt idx="8">
                  <c:v>175.35035928592725</c:v>
                </c:pt>
                <c:pt idx="9">
                  <c:v>175.35035928592725</c:v>
                </c:pt>
                <c:pt idx="10">
                  <c:v>175.35035928592725</c:v>
                </c:pt>
                <c:pt idx="11">
                  <c:v>175.35035928592725</c:v>
                </c:pt>
                <c:pt idx="12">
                  <c:v>175.35035928592725</c:v>
                </c:pt>
                <c:pt idx="13">
                  <c:v>175.35035928592725</c:v>
                </c:pt>
                <c:pt idx="14">
                  <c:v>175.35035928592725</c:v>
                </c:pt>
                <c:pt idx="15">
                  <c:v>175.35035928592725</c:v>
                </c:pt>
                <c:pt idx="16">
                  <c:v>175.35035928592725</c:v>
                </c:pt>
                <c:pt idx="17">
                  <c:v>175.35035928592725</c:v>
                </c:pt>
                <c:pt idx="18">
                  <c:v>175.35035928592725</c:v>
                </c:pt>
                <c:pt idx="19">
                  <c:v>175.35035928592725</c:v>
                </c:pt>
                <c:pt idx="20">
                  <c:v>175.35035928592725</c:v>
                </c:pt>
                <c:pt idx="21">
                  <c:v>175.35035928592725</c:v>
                </c:pt>
                <c:pt idx="22">
                  <c:v>175.35035928592725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DB-4C0B-A3C5-2E4942C85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95728"/>
        <c:axId val="387582128"/>
      </c:lineChart>
      <c:catAx>
        <c:axId val="387595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82128"/>
        <c:crosses val="autoZero"/>
        <c:auto val="1"/>
        <c:lblAlgn val="ctr"/>
        <c:lblOffset val="100"/>
        <c:noMultiLvlLbl val="0"/>
      </c:catAx>
      <c:valAx>
        <c:axId val="387582128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9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F8B-492C-96FE-F0D699E114B1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F8B-492C-96FE-F0D699E114B1}"/>
              </c:ext>
            </c:extLst>
          </c:dPt>
          <c:cat>
            <c:strRef>
              <c:f>'Sample Worksheets'!$A$412:$A$434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Worksheets'!$M$412:$M$434</c:f>
              <c:numCache>
                <c:formatCode>General</c:formatCode>
                <c:ptCount val="23"/>
                <c:pt idx="0">
                  <c:v>206.33699999999999</c:v>
                </c:pt>
                <c:pt idx="1">
                  <c:v>189.37</c:v>
                </c:pt>
                <c:pt idx="2">
                  <c:v>187.6335</c:v>
                </c:pt>
                <c:pt idx="4">
                  <c:v>217.3175</c:v>
                </c:pt>
                <c:pt idx="5">
                  <c:v>212.18249999999998</c:v>
                </c:pt>
                <c:pt idx="6">
                  <c:v>216.0855</c:v>
                </c:pt>
                <c:pt idx="8">
                  <c:v>214.0515</c:v>
                </c:pt>
                <c:pt idx="9">
                  <c:v>215.45749999999998</c:v>
                </c:pt>
                <c:pt idx="10">
                  <c:v>210.93450000000001</c:v>
                </c:pt>
                <c:pt idx="12">
                  <c:v>209.23950000000002</c:v>
                </c:pt>
                <c:pt idx="13">
                  <c:v>204.0385</c:v>
                </c:pt>
                <c:pt idx="14">
                  <c:v>194.191</c:v>
                </c:pt>
                <c:pt idx="16">
                  <c:v>200.17699999999999</c:v>
                </c:pt>
                <c:pt idx="17">
                  <c:v>188.089</c:v>
                </c:pt>
                <c:pt idx="18">
                  <c:v>206.172</c:v>
                </c:pt>
                <c:pt idx="20">
                  <c:v>224.875</c:v>
                </c:pt>
                <c:pt idx="21">
                  <c:v>203.06299999999999</c:v>
                </c:pt>
                <c:pt idx="22">
                  <c:v>217.23500000000001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8B-492C-96FE-F0D699E114B1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Worksheets'!$AD$412:$AD$434</c:f>
              <c:numCache>
                <c:formatCode>General</c:formatCode>
                <c:ptCount val="23"/>
                <c:pt idx="0">
                  <c:v>194.44683333333333</c:v>
                </c:pt>
                <c:pt idx="1">
                  <c:v>194.44683333333333</c:v>
                </c:pt>
                <c:pt idx="2">
                  <c:v>194.44683333333333</c:v>
                </c:pt>
                <c:pt idx="4">
                  <c:v>215.19516666666667</c:v>
                </c:pt>
                <c:pt idx="5">
                  <c:v>215.19516666666667</c:v>
                </c:pt>
                <c:pt idx="6">
                  <c:v>215.19516666666667</c:v>
                </c:pt>
                <c:pt idx="8">
                  <c:v>213.4811666666667</c:v>
                </c:pt>
                <c:pt idx="9">
                  <c:v>213.4811666666667</c:v>
                </c:pt>
                <c:pt idx="10">
                  <c:v>213.4811666666667</c:v>
                </c:pt>
                <c:pt idx="12">
                  <c:v>202.48966666666669</c:v>
                </c:pt>
                <c:pt idx="13">
                  <c:v>202.48966666666669</c:v>
                </c:pt>
                <c:pt idx="14">
                  <c:v>202.48966666666669</c:v>
                </c:pt>
                <c:pt idx="16">
                  <c:v>198.14599999999999</c:v>
                </c:pt>
                <c:pt idx="17">
                  <c:v>198.14599999999999</c:v>
                </c:pt>
                <c:pt idx="18">
                  <c:v>198.14599999999999</c:v>
                </c:pt>
                <c:pt idx="20">
                  <c:v>215.05766666666668</c:v>
                </c:pt>
                <c:pt idx="21">
                  <c:v>215.05766666666668</c:v>
                </c:pt>
                <c:pt idx="22">
                  <c:v>215.05766666666668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8B-492C-96FE-F0D699E114B1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Worksheets'!$AE$412:$AE$434</c:f>
              <c:numCache>
                <c:formatCode>General</c:formatCode>
                <c:ptCount val="23"/>
                <c:pt idx="0">
                  <c:v>206.46941666666669</c:v>
                </c:pt>
                <c:pt idx="1">
                  <c:v>206.46941666666669</c:v>
                </c:pt>
                <c:pt idx="2">
                  <c:v>206.46941666666669</c:v>
                </c:pt>
                <c:pt idx="3">
                  <c:v>206.46941666666669</c:v>
                </c:pt>
                <c:pt idx="4">
                  <c:v>206.46941666666669</c:v>
                </c:pt>
                <c:pt idx="5">
                  <c:v>206.46941666666669</c:v>
                </c:pt>
                <c:pt idx="6">
                  <c:v>206.46941666666669</c:v>
                </c:pt>
                <c:pt idx="7">
                  <c:v>206.46941666666669</c:v>
                </c:pt>
                <c:pt idx="8">
                  <c:v>206.46941666666669</c:v>
                </c:pt>
                <c:pt idx="9">
                  <c:v>206.46941666666669</c:v>
                </c:pt>
                <c:pt idx="10">
                  <c:v>206.46941666666669</c:v>
                </c:pt>
                <c:pt idx="11">
                  <c:v>206.46941666666669</c:v>
                </c:pt>
                <c:pt idx="12">
                  <c:v>206.46941666666669</c:v>
                </c:pt>
                <c:pt idx="13">
                  <c:v>206.46941666666669</c:v>
                </c:pt>
                <c:pt idx="14">
                  <c:v>206.46941666666669</c:v>
                </c:pt>
                <c:pt idx="15">
                  <c:v>206.46941666666669</c:v>
                </c:pt>
                <c:pt idx="16">
                  <c:v>206.46941666666669</c:v>
                </c:pt>
                <c:pt idx="17">
                  <c:v>206.46941666666669</c:v>
                </c:pt>
                <c:pt idx="18">
                  <c:v>206.46941666666669</c:v>
                </c:pt>
                <c:pt idx="19">
                  <c:v>206.46941666666669</c:v>
                </c:pt>
                <c:pt idx="20">
                  <c:v>206.46941666666669</c:v>
                </c:pt>
                <c:pt idx="21">
                  <c:v>206.46941666666669</c:v>
                </c:pt>
                <c:pt idx="22">
                  <c:v>206.46941666666669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8B-492C-96FE-F0D699E114B1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Worksheets'!$AF$412:$AF$434</c:f>
              <c:numCache>
                <c:formatCode>General</c:formatCode>
                <c:ptCount val="23"/>
                <c:pt idx="0">
                  <c:v>217.46762802692888</c:v>
                </c:pt>
                <c:pt idx="1">
                  <c:v>217.46762802692888</c:v>
                </c:pt>
                <c:pt idx="2">
                  <c:v>217.46762802692888</c:v>
                </c:pt>
                <c:pt idx="3">
                  <c:v>217.46762802692888</c:v>
                </c:pt>
                <c:pt idx="4">
                  <c:v>217.46762802692888</c:v>
                </c:pt>
                <c:pt idx="5">
                  <c:v>217.46762802692888</c:v>
                </c:pt>
                <c:pt idx="6">
                  <c:v>217.46762802692888</c:v>
                </c:pt>
                <c:pt idx="7">
                  <c:v>217.46762802692888</c:v>
                </c:pt>
                <c:pt idx="8">
                  <c:v>217.46762802692888</c:v>
                </c:pt>
                <c:pt idx="9">
                  <c:v>217.46762802692888</c:v>
                </c:pt>
                <c:pt idx="10">
                  <c:v>217.46762802692888</c:v>
                </c:pt>
                <c:pt idx="11">
                  <c:v>217.46762802692888</c:v>
                </c:pt>
                <c:pt idx="12">
                  <c:v>217.46762802692888</c:v>
                </c:pt>
                <c:pt idx="13">
                  <c:v>217.46762802692888</c:v>
                </c:pt>
                <c:pt idx="14">
                  <c:v>217.46762802692888</c:v>
                </c:pt>
                <c:pt idx="15">
                  <c:v>217.46762802692888</c:v>
                </c:pt>
                <c:pt idx="16">
                  <c:v>217.46762802692888</c:v>
                </c:pt>
                <c:pt idx="17">
                  <c:v>217.46762802692888</c:v>
                </c:pt>
                <c:pt idx="18">
                  <c:v>217.46762802692888</c:v>
                </c:pt>
                <c:pt idx="19">
                  <c:v>217.46762802692888</c:v>
                </c:pt>
                <c:pt idx="20">
                  <c:v>217.46762802692888</c:v>
                </c:pt>
                <c:pt idx="21">
                  <c:v>217.46762802692888</c:v>
                </c:pt>
                <c:pt idx="22">
                  <c:v>217.46762802692888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8B-492C-96FE-F0D699E114B1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Worksheets'!$AG$412:$AG$434</c:f>
              <c:numCache>
                <c:formatCode>General</c:formatCode>
                <c:ptCount val="23"/>
                <c:pt idx="0">
                  <c:v>195.4712053064045</c:v>
                </c:pt>
                <c:pt idx="1">
                  <c:v>195.4712053064045</c:v>
                </c:pt>
                <c:pt idx="2">
                  <c:v>195.4712053064045</c:v>
                </c:pt>
                <c:pt idx="3">
                  <c:v>195.4712053064045</c:v>
                </c:pt>
                <c:pt idx="4">
                  <c:v>195.4712053064045</c:v>
                </c:pt>
                <c:pt idx="5">
                  <c:v>195.4712053064045</c:v>
                </c:pt>
                <c:pt idx="6">
                  <c:v>195.4712053064045</c:v>
                </c:pt>
                <c:pt idx="7">
                  <c:v>195.4712053064045</c:v>
                </c:pt>
                <c:pt idx="8">
                  <c:v>195.4712053064045</c:v>
                </c:pt>
                <c:pt idx="9">
                  <c:v>195.4712053064045</c:v>
                </c:pt>
                <c:pt idx="10">
                  <c:v>195.4712053064045</c:v>
                </c:pt>
                <c:pt idx="11">
                  <c:v>195.4712053064045</c:v>
                </c:pt>
                <c:pt idx="12">
                  <c:v>195.4712053064045</c:v>
                </c:pt>
                <c:pt idx="13">
                  <c:v>195.4712053064045</c:v>
                </c:pt>
                <c:pt idx="14">
                  <c:v>195.4712053064045</c:v>
                </c:pt>
                <c:pt idx="15">
                  <c:v>195.4712053064045</c:v>
                </c:pt>
                <c:pt idx="16">
                  <c:v>195.4712053064045</c:v>
                </c:pt>
                <c:pt idx="17">
                  <c:v>195.4712053064045</c:v>
                </c:pt>
                <c:pt idx="18">
                  <c:v>195.4712053064045</c:v>
                </c:pt>
                <c:pt idx="19">
                  <c:v>195.4712053064045</c:v>
                </c:pt>
                <c:pt idx="20">
                  <c:v>195.4712053064045</c:v>
                </c:pt>
                <c:pt idx="21">
                  <c:v>195.4712053064045</c:v>
                </c:pt>
                <c:pt idx="22">
                  <c:v>195.4712053064045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8B-492C-96FE-F0D699E11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87568"/>
        <c:axId val="387576144"/>
      </c:lineChart>
      <c:catAx>
        <c:axId val="387587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76144"/>
        <c:crosses val="autoZero"/>
        <c:auto val="1"/>
        <c:lblAlgn val="ctr"/>
        <c:lblOffset val="100"/>
        <c:noMultiLvlLbl val="0"/>
      </c:catAx>
      <c:valAx>
        <c:axId val="38757614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8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2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E88C-4995-876C-58F359B97D5C}"/>
              </c:ext>
            </c:extLst>
          </c:dPt>
          <c:dPt>
            <c:idx val="13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88C-4995-876C-58F359B97D5C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88C-4995-876C-58F359B97D5C}"/>
              </c:ext>
            </c:extLst>
          </c:dPt>
          <c:cat>
            <c:strRef>
              <c:f>'Sample Worksheets'!$A$436:$A$458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Worksheets'!$M$436:$M$458</c:f>
              <c:numCache>
                <c:formatCode>General</c:formatCode>
                <c:ptCount val="23"/>
                <c:pt idx="0">
                  <c:v>253.45999999999998</c:v>
                </c:pt>
                <c:pt idx="1">
                  <c:v>263.98599999999999</c:v>
                </c:pt>
                <c:pt idx="2">
                  <c:v>272.346</c:v>
                </c:pt>
                <c:pt idx="4">
                  <c:v>246.91199999999998</c:v>
                </c:pt>
                <c:pt idx="5">
                  <c:v>250.75699999999998</c:v>
                </c:pt>
                <c:pt idx="6">
                  <c:v>251.83199999999997</c:v>
                </c:pt>
                <c:pt idx="8">
                  <c:v>267.55849999999998</c:v>
                </c:pt>
                <c:pt idx="9">
                  <c:v>269.91499999999996</c:v>
                </c:pt>
                <c:pt idx="10">
                  <c:v>275.40600000000001</c:v>
                </c:pt>
                <c:pt idx="12">
                  <c:v>182.99699999999996</c:v>
                </c:pt>
                <c:pt idx="13">
                  <c:v>210.40699999999998</c:v>
                </c:pt>
                <c:pt idx="14">
                  <c:v>269.709</c:v>
                </c:pt>
                <c:pt idx="16">
                  <c:v>259.70400000000001</c:v>
                </c:pt>
                <c:pt idx="17">
                  <c:v>261.399</c:v>
                </c:pt>
                <c:pt idx="18">
                  <c:v>262.53199999999998</c:v>
                </c:pt>
                <c:pt idx="20">
                  <c:v>253.321</c:v>
                </c:pt>
                <c:pt idx="21">
                  <c:v>272.08199999999999</c:v>
                </c:pt>
                <c:pt idx="22">
                  <c:v>280.49950000000001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8C-4995-876C-58F359B97D5C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3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88C-4995-876C-58F359B97D5C}"/>
              </c:ext>
            </c:extLst>
          </c:dPt>
          <c:dPt>
            <c:idx val="14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88C-4995-876C-58F359B97D5C}"/>
              </c:ext>
            </c:extLst>
          </c:dPt>
          <c:val>
            <c:numRef>
              <c:f>'Sample Worksheets'!$AD$436:$AD$458</c:f>
              <c:numCache>
                <c:formatCode>General</c:formatCode>
                <c:ptCount val="23"/>
                <c:pt idx="0">
                  <c:v>263.26399999999995</c:v>
                </c:pt>
                <c:pt idx="1">
                  <c:v>263.26399999999995</c:v>
                </c:pt>
                <c:pt idx="2">
                  <c:v>263.26399999999995</c:v>
                </c:pt>
                <c:pt idx="4">
                  <c:v>249.83366666666666</c:v>
                </c:pt>
                <c:pt idx="5">
                  <c:v>249.83366666666666</c:v>
                </c:pt>
                <c:pt idx="6">
                  <c:v>249.83366666666666</c:v>
                </c:pt>
                <c:pt idx="8">
                  <c:v>270.95983333333334</c:v>
                </c:pt>
                <c:pt idx="9">
                  <c:v>270.95983333333334</c:v>
                </c:pt>
                <c:pt idx="10">
                  <c:v>270.95983333333334</c:v>
                </c:pt>
                <c:pt idx="12">
                  <c:v>221.03766666666664</c:v>
                </c:pt>
                <c:pt idx="13">
                  <c:v>221.03766666666664</c:v>
                </c:pt>
                <c:pt idx="14">
                  <c:v>221.03766666666664</c:v>
                </c:pt>
                <c:pt idx="16">
                  <c:v>261.21166666666664</c:v>
                </c:pt>
                <c:pt idx="17">
                  <c:v>261.21166666666664</c:v>
                </c:pt>
                <c:pt idx="18">
                  <c:v>261.21166666666664</c:v>
                </c:pt>
                <c:pt idx="20">
                  <c:v>268.63416666666666</c:v>
                </c:pt>
                <c:pt idx="21">
                  <c:v>268.63416666666666</c:v>
                </c:pt>
                <c:pt idx="22">
                  <c:v>268.63416666666666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8C-4995-876C-58F359B97D5C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Worksheets'!$AE$436:$AE$458</c:f>
              <c:numCache>
                <c:formatCode>General</c:formatCode>
                <c:ptCount val="23"/>
                <c:pt idx="0">
                  <c:v>262.78066666666666</c:v>
                </c:pt>
                <c:pt idx="1">
                  <c:v>262.78066666666666</c:v>
                </c:pt>
                <c:pt idx="2">
                  <c:v>262.78066666666666</c:v>
                </c:pt>
                <c:pt idx="3">
                  <c:v>262.78066666666666</c:v>
                </c:pt>
                <c:pt idx="4">
                  <c:v>262.78066666666666</c:v>
                </c:pt>
                <c:pt idx="5">
                  <c:v>262.78066666666666</c:v>
                </c:pt>
                <c:pt idx="6">
                  <c:v>262.78066666666666</c:v>
                </c:pt>
                <c:pt idx="7">
                  <c:v>262.78066666666666</c:v>
                </c:pt>
                <c:pt idx="8">
                  <c:v>262.78066666666666</c:v>
                </c:pt>
                <c:pt idx="9">
                  <c:v>262.78066666666666</c:v>
                </c:pt>
                <c:pt idx="10">
                  <c:v>262.78066666666666</c:v>
                </c:pt>
                <c:pt idx="11">
                  <c:v>262.78066666666666</c:v>
                </c:pt>
                <c:pt idx="12">
                  <c:v>262.78066666666666</c:v>
                </c:pt>
                <c:pt idx="13">
                  <c:v>262.78066666666666</c:v>
                </c:pt>
                <c:pt idx="14">
                  <c:v>262.78066666666666</c:v>
                </c:pt>
                <c:pt idx="15">
                  <c:v>262.78066666666666</c:v>
                </c:pt>
                <c:pt idx="16">
                  <c:v>262.78066666666666</c:v>
                </c:pt>
                <c:pt idx="17">
                  <c:v>262.78066666666666</c:v>
                </c:pt>
                <c:pt idx="18">
                  <c:v>262.78066666666666</c:v>
                </c:pt>
                <c:pt idx="19">
                  <c:v>262.78066666666666</c:v>
                </c:pt>
                <c:pt idx="20">
                  <c:v>262.78066666666666</c:v>
                </c:pt>
                <c:pt idx="21">
                  <c:v>262.78066666666666</c:v>
                </c:pt>
                <c:pt idx="22">
                  <c:v>262.78066666666666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8C-4995-876C-58F359B97D5C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Worksheets'!$AF$436:$AF$458</c:f>
              <c:numCache>
                <c:formatCode>General</c:formatCode>
                <c:ptCount val="23"/>
                <c:pt idx="0">
                  <c:v>272.88935815975225</c:v>
                </c:pt>
                <c:pt idx="1">
                  <c:v>272.88935815975225</c:v>
                </c:pt>
                <c:pt idx="2">
                  <c:v>272.88935815975225</c:v>
                </c:pt>
                <c:pt idx="3">
                  <c:v>272.88935815975225</c:v>
                </c:pt>
                <c:pt idx="4">
                  <c:v>272.88935815975225</c:v>
                </c:pt>
                <c:pt idx="5">
                  <c:v>272.88935815975225</c:v>
                </c:pt>
                <c:pt idx="6">
                  <c:v>272.88935815975225</c:v>
                </c:pt>
                <c:pt idx="7">
                  <c:v>272.88935815975225</c:v>
                </c:pt>
                <c:pt idx="8">
                  <c:v>272.88935815975225</c:v>
                </c:pt>
                <c:pt idx="9">
                  <c:v>272.88935815975225</c:v>
                </c:pt>
                <c:pt idx="10">
                  <c:v>272.88935815975225</c:v>
                </c:pt>
                <c:pt idx="11">
                  <c:v>272.88935815975225</c:v>
                </c:pt>
                <c:pt idx="12">
                  <c:v>272.88935815975225</c:v>
                </c:pt>
                <c:pt idx="13">
                  <c:v>272.88935815975225</c:v>
                </c:pt>
                <c:pt idx="14">
                  <c:v>272.88935815975225</c:v>
                </c:pt>
                <c:pt idx="15">
                  <c:v>272.88935815975225</c:v>
                </c:pt>
                <c:pt idx="16">
                  <c:v>272.88935815975225</c:v>
                </c:pt>
                <c:pt idx="17">
                  <c:v>272.88935815975225</c:v>
                </c:pt>
                <c:pt idx="18">
                  <c:v>272.88935815975225</c:v>
                </c:pt>
                <c:pt idx="19">
                  <c:v>272.88935815975225</c:v>
                </c:pt>
                <c:pt idx="20">
                  <c:v>272.88935815975225</c:v>
                </c:pt>
                <c:pt idx="21">
                  <c:v>272.88935815975225</c:v>
                </c:pt>
                <c:pt idx="22">
                  <c:v>272.88935815975225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8C-4995-876C-58F359B97D5C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Worksheets'!$AG$436:$AG$458</c:f>
              <c:numCache>
                <c:formatCode>General</c:formatCode>
                <c:ptCount val="23"/>
                <c:pt idx="0">
                  <c:v>252.67197517358107</c:v>
                </c:pt>
                <c:pt idx="1">
                  <c:v>252.67197517358107</c:v>
                </c:pt>
                <c:pt idx="2">
                  <c:v>252.67197517358107</c:v>
                </c:pt>
                <c:pt idx="3">
                  <c:v>252.67197517358107</c:v>
                </c:pt>
                <c:pt idx="4">
                  <c:v>252.67197517358107</c:v>
                </c:pt>
                <c:pt idx="5">
                  <c:v>252.67197517358107</c:v>
                </c:pt>
                <c:pt idx="6">
                  <c:v>252.67197517358107</c:v>
                </c:pt>
                <c:pt idx="7">
                  <c:v>252.67197517358107</c:v>
                </c:pt>
                <c:pt idx="8">
                  <c:v>252.67197517358107</c:v>
                </c:pt>
                <c:pt idx="9">
                  <c:v>252.67197517358107</c:v>
                </c:pt>
                <c:pt idx="10">
                  <c:v>252.67197517358107</c:v>
                </c:pt>
                <c:pt idx="11">
                  <c:v>252.67197517358107</c:v>
                </c:pt>
                <c:pt idx="12">
                  <c:v>252.67197517358107</c:v>
                </c:pt>
                <c:pt idx="13">
                  <c:v>252.67197517358107</c:v>
                </c:pt>
                <c:pt idx="14">
                  <c:v>252.67197517358107</c:v>
                </c:pt>
                <c:pt idx="15">
                  <c:v>252.67197517358107</c:v>
                </c:pt>
                <c:pt idx="16">
                  <c:v>252.67197517358107</c:v>
                </c:pt>
                <c:pt idx="17">
                  <c:v>252.67197517358107</c:v>
                </c:pt>
                <c:pt idx="18">
                  <c:v>252.67197517358107</c:v>
                </c:pt>
                <c:pt idx="19">
                  <c:v>252.67197517358107</c:v>
                </c:pt>
                <c:pt idx="20">
                  <c:v>252.67197517358107</c:v>
                </c:pt>
                <c:pt idx="21">
                  <c:v>252.67197517358107</c:v>
                </c:pt>
                <c:pt idx="22">
                  <c:v>252.67197517358107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88C-4995-876C-58F359B97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67440"/>
        <c:axId val="387584304"/>
      </c:lineChart>
      <c:catAx>
        <c:axId val="387567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84304"/>
        <c:crosses val="autoZero"/>
        <c:auto val="1"/>
        <c:lblAlgn val="ctr"/>
        <c:lblOffset val="100"/>
        <c:noMultiLvlLbl val="0"/>
      </c:catAx>
      <c:valAx>
        <c:axId val="387584304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6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D17-4A49-9F7A-0F10441E689D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EF7-4E97-9324-2025D1C3FBCE}"/>
              </c:ext>
            </c:extLst>
          </c:dPt>
          <c:cat>
            <c:strRef>
              <c:f>'Sample Worksheets'!$A$2:$A$24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Worksheets'!$M$2:$M$24</c:f>
              <c:numCache>
                <c:formatCode>General</c:formatCode>
                <c:ptCount val="23"/>
                <c:pt idx="0">
                  <c:v>86.245500000000021</c:v>
                </c:pt>
                <c:pt idx="1">
                  <c:v>77.462999999999994</c:v>
                </c:pt>
                <c:pt idx="2">
                  <c:v>43.85250000000002</c:v>
                </c:pt>
                <c:pt idx="4">
                  <c:v>79.422499999999985</c:v>
                </c:pt>
                <c:pt idx="5">
                  <c:v>75.393999999999977</c:v>
                </c:pt>
                <c:pt idx="6">
                  <c:v>48.225000000000023</c:v>
                </c:pt>
                <c:pt idx="8">
                  <c:v>64.97799999999998</c:v>
                </c:pt>
                <c:pt idx="9">
                  <c:v>42.288500000000028</c:v>
                </c:pt>
                <c:pt idx="10">
                  <c:v>82.076000000000022</c:v>
                </c:pt>
                <c:pt idx="12">
                  <c:v>90.318999999999988</c:v>
                </c:pt>
                <c:pt idx="13">
                  <c:v>47.746000000000038</c:v>
                </c:pt>
                <c:pt idx="14">
                  <c:v>88.41749999999999</c:v>
                </c:pt>
                <c:pt idx="16">
                  <c:v>96.688500000000033</c:v>
                </c:pt>
                <c:pt idx="17">
                  <c:v>95.537500000000023</c:v>
                </c:pt>
                <c:pt idx="18">
                  <c:v>75.238</c:v>
                </c:pt>
                <c:pt idx="20">
                  <c:v>77.677999999999997</c:v>
                </c:pt>
                <c:pt idx="21">
                  <c:v>78.753999999999962</c:v>
                </c:pt>
                <c:pt idx="22">
                  <c:v>83.070999999999998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17-4A49-9F7A-0F10441E689D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Worksheets'!$AD$2:$AD$24</c:f>
              <c:numCache>
                <c:formatCode>General</c:formatCode>
                <c:ptCount val="23"/>
                <c:pt idx="0">
                  <c:v>69.187000000000012</c:v>
                </c:pt>
                <c:pt idx="1">
                  <c:v>69.187000000000012</c:v>
                </c:pt>
                <c:pt idx="2">
                  <c:v>69.187000000000012</c:v>
                </c:pt>
                <c:pt idx="4">
                  <c:v>67.680499999999995</c:v>
                </c:pt>
                <c:pt idx="5">
                  <c:v>67.680499999999995</c:v>
                </c:pt>
                <c:pt idx="6">
                  <c:v>67.680499999999995</c:v>
                </c:pt>
                <c:pt idx="8">
                  <c:v>63.114166666666677</c:v>
                </c:pt>
                <c:pt idx="9">
                  <c:v>63.114166666666677</c:v>
                </c:pt>
                <c:pt idx="10">
                  <c:v>63.114166666666677</c:v>
                </c:pt>
                <c:pt idx="12">
                  <c:v>75.494166666666672</c:v>
                </c:pt>
                <c:pt idx="13">
                  <c:v>75.494166666666672</c:v>
                </c:pt>
                <c:pt idx="14">
                  <c:v>75.494166666666672</c:v>
                </c:pt>
                <c:pt idx="16">
                  <c:v>89.154666666666685</c:v>
                </c:pt>
                <c:pt idx="17">
                  <c:v>89.154666666666685</c:v>
                </c:pt>
                <c:pt idx="18">
                  <c:v>89.154666666666685</c:v>
                </c:pt>
                <c:pt idx="20">
                  <c:v>79.834333333333319</c:v>
                </c:pt>
                <c:pt idx="21">
                  <c:v>79.834333333333319</c:v>
                </c:pt>
                <c:pt idx="22">
                  <c:v>79.834333333333319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17-4A49-9F7A-0F10441E689D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Worksheets'!$AE$2:$AE$24</c:f>
              <c:numCache>
                <c:formatCode>General</c:formatCode>
                <c:ptCount val="23"/>
                <c:pt idx="0">
                  <c:v>74.077472222222227</c:v>
                </c:pt>
                <c:pt idx="1">
                  <c:v>74.077472222222227</c:v>
                </c:pt>
                <c:pt idx="2">
                  <c:v>74.077472222222227</c:v>
                </c:pt>
                <c:pt idx="3">
                  <c:v>74.077472222222227</c:v>
                </c:pt>
                <c:pt idx="4">
                  <c:v>74.077472222222227</c:v>
                </c:pt>
                <c:pt idx="5">
                  <c:v>74.077472222222227</c:v>
                </c:pt>
                <c:pt idx="6">
                  <c:v>74.077472222222227</c:v>
                </c:pt>
                <c:pt idx="7">
                  <c:v>74.077472222222227</c:v>
                </c:pt>
                <c:pt idx="8">
                  <c:v>74.077472222222227</c:v>
                </c:pt>
                <c:pt idx="9">
                  <c:v>74.077472222222227</c:v>
                </c:pt>
                <c:pt idx="10">
                  <c:v>74.077472222222227</c:v>
                </c:pt>
                <c:pt idx="11">
                  <c:v>74.077472222222227</c:v>
                </c:pt>
                <c:pt idx="12">
                  <c:v>74.077472222222227</c:v>
                </c:pt>
                <c:pt idx="13">
                  <c:v>74.077472222222227</c:v>
                </c:pt>
                <c:pt idx="14">
                  <c:v>74.077472222222227</c:v>
                </c:pt>
                <c:pt idx="15">
                  <c:v>74.077472222222227</c:v>
                </c:pt>
                <c:pt idx="16">
                  <c:v>74.077472222222227</c:v>
                </c:pt>
                <c:pt idx="17">
                  <c:v>74.077472222222227</c:v>
                </c:pt>
                <c:pt idx="18">
                  <c:v>74.077472222222227</c:v>
                </c:pt>
                <c:pt idx="19">
                  <c:v>74.077472222222227</c:v>
                </c:pt>
                <c:pt idx="20">
                  <c:v>74.077472222222227</c:v>
                </c:pt>
                <c:pt idx="21">
                  <c:v>74.077472222222227</c:v>
                </c:pt>
                <c:pt idx="22">
                  <c:v>74.077472222222227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17-4A49-9F7A-0F10441E689D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Worksheets'!$AF$2:$AF$24</c:f>
              <c:numCache>
                <c:formatCode>General</c:formatCode>
                <c:ptCount val="23"/>
                <c:pt idx="0">
                  <c:v>91.534420319379151</c:v>
                </c:pt>
                <c:pt idx="1">
                  <c:v>91.534420319379151</c:v>
                </c:pt>
                <c:pt idx="2">
                  <c:v>91.534420319379151</c:v>
                </c:pt>
                <c:pt idx="3">
                  <c:v>91.534420319379151</c:v>
                </c:pt>
                <c:pt idx="4">
                  <c:v>91.534420319379151</c:v>
                </c:pt>
                <c:pt idx="5">
                  <c:v>91.534420319379151</c:v>
                </c:pt>
                <c:pt idx="6">
                  <c:v>91.534420319379151</c:v>
                </c:pt>
                <c:pt idx="7">
                  <c:v>91.534420319379151</c:v>
                </c:pt>
                <c:pt idx="8">
                  <c:v>91.534420319379151</c:v>
                </c:pt>
                <c:pt idx="9">
                  <c:v>91.534420319379151</c:v>
                </c:pt>
                <c:pt idx="10">
                  <c:v>91.534420319379151</c:v>
                </c:pt>
                <c:pt idx="11">
                  <c:v>91.534420319379151</c:v>
                </c:pt>
                <c:pt idx="12">
                  <c:v>91.534420319379151</c:v>
                </c:pt>
                <c:pt idx="13">
                  <c:v>91.534420319379151</c:v>
                </c:pt>
                <c:pt idx="14">
                  <c:v>91.534420319379151</c:v>
                </c:pt>
                <c:pt idx="15">
                  <c:v>91.534420319379151</c:v>
                </c:pt>
                <c:pt idx="16">
                  <c:v>91.534420319379151</c:v>
                </c:pt>
                <c:pt idx="17">
                  <c:v>91.534420319379151</c:v>
                </c:pt>
                <c:pt idx="18">
                  <c:v>91.534420319379151</c:v>
                </c:pt>
                <c:pt idx="19">
                  <c:v>91.534420319379151</c:v>
                </c:pt>
                <c:pt idx="20">
                  <c:v>91.534420319379151</c:v>
                </c:pt>
                <c:pt idx="21">
                  <c:v>91.534420319379151</c:v>
                </c:pt>
                <c:pt idx="22">
                  <c:v>91.534420319379151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17-4A49-9F7A-0F10441E689D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Worksheets'!$AG$2:$AG$24</c:f>
              <c:numCache>
                <c:formatCode>General</c:formatCode>
                <c:ptCount val="23"/>
                <c:pt idx="0">
                  <c:v>56.620524125065302</c:v>
                </c:pt>
                <c:pt idx="1">
                  <c:v>56.620524125065302</c:v>
                </c:pt>
                <c:pt idx="2">
                  <c:v>56.620524125065302</c:v>
                </c:pt>
                <c:pt idx="3">
                  <c:v>56.620524125065302</c:v>
                </c:pt>
                <c:pt idx="4">
                  <c:v>56.620524125065302</c:v>
                </c:pt>
                <c:pt idx="5">
                  <c:v>56.620524125065302</c:v>
                </c:pt>
                <c:pt idx="6">
                  <c:v>56.620524125065302</c:v>
                </c:pt>
                <c:pt idx="7">
                  <c:v>56.620524125065302</c:v>
                </c:pt>
                <c:pt idx="8">
                  <c:v>56.620524125065302</c:v>
                </c:pt>
                <c:pt idx="9">
                  <c:v>56.620524125065302</c:v>
                </c:pt>
                <c:pt idx="10">
                  <c:v>56.620524125065302</c:v>
                </c:pt>
                <c:pt idx="11">
                  <c:v>56.620524125065302</c:v>
                </c:pt>
                <c:pt idx="12">
                  <c:v>56.620524125065302</c:v>
                </c:pt>
                <c:pt idx="13">
                  <c:v>56.620524125065302</c:v>
                </c:pt>
                <c:pt idx="14">
                  <c:v>56.620524125065302</c:v>
                </c:pt>
                <c:pt idx="15">
                  <c:v>56.620524125065302</c:v>
                </c:pt>
                <c:pt idx="16">
                  <c:v>56.620524125065302</c:v>
                </c:pt>
                <c:pt idx="17">
                  <c:v>56.620524125065302</c:v>
                </c:pt>
                <c:pt idx="18">
                  <c:v>56.620524125065302</c:v>
                </c:pt>
                <c:pt idx="19">
                  <c:v>56.620524125065302</c:v>
                </c:pt>
                <c:pt idx="20">
                  <c:v>56.620524125065302</c:v>
                </c:pt>
                <c:pt idx="21">
                  <c:v>56.620524125065302</c:v>
                </c:pt>
                <c:pt idx="22">
                  <c:v>56.620524125065302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17-4A49-9F7A-0F10441E6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08864"/>
        <c:axId val="2138394720"/>
      </c:lineChart>
      <c:catAx>
        <c:axId val="213840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394720"/>
        <c:crosses val="autoZero"/>
        <c:auto val="1"/>
        <c:lblAlgn val="ctr"/>
        <c:lblOffset val="100"/>
        <c:noMultiLvlLbl val="0"/>
      </c:catAx>
      <c:valAx>
        <c:axId val="2138394720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D99-4FE1-96CC-2F434C2B0F3D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D99-4FE1-96CC-2F434C2B0F3D}"/>
              </c:ext>
            </c:extLst>
          </c:dPt>
          <c:cat>
            <c:strRef>
              <c:f>'Sample Worksheets'!$A$460:$A$482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Worksheets'!$M$460:$M$482</c:f>
              <c:numCache>
                <c:formatCode>General</c:formatCode>
                <c:ptCount val="23"/>
                <c:pt idx="0">
                  <c:v>85.763000000000005</c:v>
                </c:pt>
                <c:pt idx="1">
                  <c:v>68.259499999999974</c:v>
                </c:pt>
                <c:pt idx="2">
                  <c:v>71.053500000000042</c:v>
                </c:pt>
                <c:pt idx="4">
                  <c:v>55.475500000000011</c:v>
                </c:pt>
                <c:pt idx="5">
                  <c:v>80.512499999999989</c:v>
                </c:pt>
                <c:pt idx="6">
                  <c:v>73.05449999999999</c:v>
                </c:pt>
                <c:pt idx="8">
                  <c:v>90.004499999999979</c:v>
                </c:pt>
                <c:pt idx="9">
                  <c:v>65.596499999999992</c:v>
                </c:pt>
                <c:pt idx="10">
                  <c:v>80.173500000000018</c:v>
                </c:pt>
                <c:pt idx="12">
                  <c:v>63.851999999999975</c:v>
                </c:pt>
                <c:pt idx="13">
                  <c:v>74.79000000000002</c:v>
                </c:pt>
                <c:pt idx="14">
                  <c:v>69.762</c:v>
                </c:pt>
                <c:pt idx="16">
                  <c:v>38.781499999999966</c:v>
                </c:pt>
                <c:pt idx="17">
                  <c:v>49.571000000000026</c:v>
                </c:pt>
                <c:pt idx="18">
                  <c:v>17.795500000000004</c:v>
                </c:pt>
                <c:pt idx="20">
                  <c:v>49.563500000000033</c:v>
                </c:pt>
                <c:pt idx="21">
                  <c:v>63.181499999999971</c:v>
                </c:pt>
                <c:pt idx="22">
                  <c:v>27.9255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99-4FE1-96CC-2F434C2B0F3D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Worksheets'!$AD$460:$AD$482</c:f>
              <c:numCache>
                <c:formatCode>General</c:formatCode>
                <c:ptCount val="23"/>
                <c:pt idx="0">
                  <c:v>75.025333333333336</c:v>
                </c:pt>
                <c:pt idx="1">
                  <c:v>75.025333333333336</c:v>
                </c:pt>
                <c:pt idx="2">
                  <c:v>75.025333333333336</c:v>
                </c:pt>
                <c:pt idx="4">
                  <c:v>69.680833333333325</c:v>
                </c:pt>
                <c:pt idx="5">
                  <c:v>69.680833333333325</c:v>
                </c:pt>
                <c:pt idx="6">
                  <c:v>69.680833333333325</c:v>
                </c:pt>
                <c:pt idx="8">
                  <c:v>78.591499999999996</c:v>
                </c:pt>
                <c:pt idx="9">
                  <c:v>78.591499999999996</c:v>
                </c:pt>
                <c:pt idx="10">
                  <c:v>78.591499999999996</c:v>
                </c:pt>
                <c:pt idx="12">
                  <c:v>69.468000000000004</c:v>
                </c:pt>
                <c:pt idx="13">
                  <c:v>69.468000000000004</c:v>
                </c:pt>
                <c:pt idx="14">
                  <c:v>69.468000000000004</c:v>
                </c:pt>
                <c:pt idx="16">
                  <c:v>35.382666666666665</c:v>
                </c:pt>
                <c:pt idx="17">
                  <c:v>35.382666666666665</c:v>
                </c:pt>
                <c:pt idx="18">
                  <c:v>35.382666666666665</c:v>
                </c:pt>
                <c:pt idx="20">
                  <c:v>46.890166666666666</c:v>
                </c:pt>
                <c:pt idx="21">
                  <c:v>46.890166666666666</c:v>
                </c:pt>
                <c:pt idx="22">
                  <c:v>46.890166666666666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99-4FE1-96CC-2F434C2B0F3D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Worksheets'!$AE$460:$AE$482</c:f>
              <c:numCache>
                <c:formatCode>General</c:formatCode>
                <c:ptCount val="23"/>
                <c:pt idx="0">
                  <c:v>62.506416666666667</c:v>
                </c:pt>
                <c:pt idx="1">
                  <c:v>62.506416666666667</c:v>
                </c:pt>
                <c:pt idx="2">
                  <c:v>62.506416666666667</c:v>
                </c:pt>
                <c:pt idx="3">
                  <c:v>62.506416666666667</c:v>
                </c:pt>
                <c:pt idx="4">
                  <c:v>62.506416666666667</c:v>
                </c:pt>
                <c:pt idx="5">
                  <c:v>62.506416666666667</c:v>
                </c:pt>
                <c:pt idx="6">
                  <c:v>62.506416666666667</c:v>
                </c:pt>
                <c:pt idx="7">
                  <c:v>62.506416666666667</c:v>
                </c:pt>
                <c:pt idx="8">
                  <c:v>62.506416666666667</c:v>
                </c:pt>
                <c:pt idx="9">
                  <c:v>62.506416666666667</c:v>
                </c:pt>
                <c:pt idx="10">
                  <c:v>62.506416666666667</c:v>
                </c:pt>
                <c:pt idx="11">
                  <c:v>62.506416666666667</c:v>
                </c:pt>
                <c:pt idx="12">
                  <c:v>62.506416666666667</c:v>
                </c:pt>
                <c:pt idx="13">
                  <c:v>62.506416666666667</c:v>
                </c:pt>
                <c:pt idx="14">
                  <c:v>62.506416666666667</c:v>
                </c:pt>
                <c:pt idx="15">
                  <c:v>62.506416666666667</c:v>
                </c:pt>
                <c:pt idx="16">
                  <c:v>62.506416666666667</c:v>
                </c:pt>
                <c:pt idx="17">
                  <c:v>62.506416666666667</c:v>
                </c:pt>
                <c:pt idx="18">
                  <c:v>62.506416666666667</c:v>
                </c:pt>
                <c:pt idx="19">
                  <c:v>62.506416666666667</c:v>
                </c:pt>
                <c:pt idx="20">
                  <c:v>62.506416666666667</c:v>
                </c:pt>
                <c:pt idx="21">
                  <c:v>62.506416666666667</c:v>
                </c:pt>
                <c:pt idx="22">
                  <c:v>62.506416666666667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99-4FE1-96CC-2F434C2B0F3D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Worksheets'!$AF$460:$AF$482</c:f>
              <c:numCache>
                <c:formatCode>General</c:formatCode>
                <c:ptCount val="23"/>
                <c:pt idx="0">
                  <c:v>82.072550475946613</c:v>
                </c:pt>
                <c:pt idx="1">
                  <c:v>82.072550475946613</c:v>
                </c:pt>
                <c:pt idx="2">
                  <c:v>82.072550475946613</c:v>
                </c:pt>
                <c:pt idx="3">
                  <c:v>82.072550475946613</c:v>
                </c:pt>
                <c:pt idx="4">
                  <c:v>82.072550475946613</c:v>
                </c:pt>
                <c:pt idx="5">
                  <c:v>82.072550475946613</c:v>
                </c:pt>
                <c:pt idx="6">
                  <c:v>82.072550475946613</c:v>
                </c:pt>
                <c:pt idx="7">
                  <c:v>82.072550475946613</c:v>
                </c:pt>
                <c:pt idx="8">
                  <c:v>82.072550475946613</c:v>
                </c:pt>
                <c:pt idx="9">
                  <c:v>82.072550475946613</c:v>
                </c:pt>
                <c:pt idx="10">
                  <c:v>82.072550475946613</c:v>
                </c:pt>
                <c:pt idx="11">
                  <c:v>82.072550475946613</c:v>
                </c:pt>
                <c:pt idx="12">
                  <c:v>82.072550475946613</c:v>
                </c:pt>
                <c:pt idx="13">
                  <c:v>82.072550475946613</c:v>
                </c:pt>
                <c:pt idx="14">
                  <c:v>82.072550475946613</c:v>
                </c:pt>
                <c:pt idx="15">
                  <c:v>82.072550475946613</c:v>
                </c:pt>
                <c:pt idx="16">
                  <c:v>82.072550475946613</c:v>
                </c:pt>
                <c:pt idx="17">
                  <c:v>82.072550475946613</c:v>
                </c:pt>
                <c:pt idx="18">
                  <c:v>82.072550475946613</c:v>
                </c:pt>
                <c:pt idx="19">
                  <c:v>82.072550475946613</c:v>
                </c:pt>
                <c:pt idx="20">
                  <c:v>82.072550475946613</c:v>
                </c:pt>
                <c:pt idx="21">
                  <c:v>82.072550475946613</c:v>
                </c:pt>
                <c:pt idx="22">
                  <c:v>82.072550475946613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99-4FE1-96CC-2F434C2B0F3D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Worksheets'!$AG$460:$AG$482</c:f>
              <c:numCache>
                <c:formatCode>General</c:formatCode>
                <c:ptCount val="23"/>
                <c:pt idx="0">
                  <c:v>42.94028285738672</c:v>
                </c:pt>
                <c:pt idx="1">
                  <c:v>42.94028285738672</c:v>
                </c:pt>
                <c:pt idx="2">
                  <c:v>42.94028285738672</c:v>
                </c:pt>
                <c:pt idx="3">
                  <c:v>42.94028285738672</c:v>
                </c:pt>
                <c:pt idx="4">
                  <c:v>42.94028285738672</c:v>
                </c:pt>
                <c:pt idx="5">
                  <c:v>42.94028285738672</c:v>
                </c:pt>
                <c:pt idx="6">
                  <c:v>42.94028285738672</c:v>
                </c:pt>
                <c:pt idx="7">
                  <c:v>42.94028285738672</c:v>
                </c:pt>
                <c:pt idx="8">
                  <c:v>42.94028285738672</c:v>
                </c:pt>
                <c:pt idx="9">
                  <c:v>42.94028285738672</c:v>
                </c:pt>
                <c:pt idx="10">
                  <c:v>42.94028285738672</c:v>
                </c:pt>
                <c:pt idx="11">
                  <c:v>42.94028285738672</c:v>
                </c:pt>
                <c:pt idx="12">
                  <c:v>42.94028285738672</c:v>
                </c:pt>
                <c:pt idx="13">
                  <c:v>42.94028285738672</c:v>
                </c:pt>
                <c:pt idx="14">
                  <c:v>42.94028285738672</c:v>
                </c:pt>
                <c:pt idx="15">
                  <c:v>42.94028285738672</c:v>
                </c:pt>
                <c:pt idx="16">
                  <c:v>42.94028285738672</c:v>
                </c:pt>
                <c:pt idx="17">
                  <c:v>42.94028285738672</c:v>
                </c:pt>
                <c:pt idx="18">
                  <c:v>42.94028285738672</c:v>
                </c:pt>
                <c:pt idx="19">
                  <c:v>42.94028285738672</c:v>
                </c:pt>
                <c:pt idx="20">
                  <c:v>42.94028285738672</c:v>
                </c:pt>
                <c:pt idx="21">
                  <c:v>42.94028285738672</c:v>
                </c:pt>
                <c:pt idx="22">
                  <c:v>42.94028285738672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99-4FE1-96CC-2F434C2B0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85392"/>
        <c:axId val="387588656"/>
      </c:lineChart>
      <c:catAx>
        <c:axId val="387585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88656"/>
        <c:crosses val="autoZero"/>
        <c:auto val="1"/>
        <c:lblAlgn val="ctr"/>
        <c:lblOffset val="100"/>
        <c:noMultiLvlLbl val="0"/>
      </c:catAx>
      <c:valAx>
        <c:axId val="38758865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8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F44-4CF2-90F5-0A1C472C958D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F44-4CF2-90F5-0A1C472C958D}"/>
              </c:ext>
            </c:extLst>
          </c:dPt>
          <c:cat>
            <c:strRef>
              <c:f>'Sample Worksheets'!$A$484:$A$506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Worksheets'!$M$484:$M$506</c:f>
              <c:numCache>
                <c:formatCode>General</c:formatCode>
                <c:ptCount val="23"/>
                <c:pt idx="0">
                  <c:v>48.109499999999969</c:v>
                </c:pt>
                <c:pt idx="1">
                  <c:v>111.06550000000001</c:v>
                </c:pt>
                <c:pt idx="2">
                  <c:v>80.439499999999981</c:v>
                </c:pt>
                <c:pt idx="4">
                  <c:v>96.711499999999972</c:v>
                </c:pt>
                <c:pt idx="5">
                  <c:v>46.613999999999947</c:v>
                </c:pt>
                <c:pt idx="6">
                  <c:v>107.41100000000003</c:v>
                </c:pt>
                <c:pt idx="8">
                  <c:v>98.82</c:v>
                </c:pt>
                <c:pt idx="9">
                  <c:v>96.22399999999999</c:v>
                </c:pt>
                <c:pt idx="10">
                  <c:v>112.215</c:v>
                </c:pt>
                <c:pt idx="12">
                  <c:v>113.84299999999999</c:v>
                </c:pt>
                <c:pt idx="13">
                  <c:v>102.904</c:v>
                </c:pt>
                <c:pt idx="14">
                  <c:v>53.526000000000039</c:v>
                </c:pt>
                <c:pt idx="16">
                  <c:v>87.938999999999993</c:v>
                </c:pt>
                <c:pt idx="17">
                  <c:v>93.131000000000029</c:v>
                </c:pt>
                <c:pt idx="18">
                  <c:v>44.092000000000013</c:v>
                </c:pt>
                <c:pt idx="20">
                  <c:v>72.326999999999998</c:v>
                </c:pt>
                <c:pt idx="21">
                  <c:v>94.163500000000028</c:v>
                </c:pt>
                <c:pt idx="22">
                  <c:v>89.731499999999954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44-4CF2-90F5-0A1C472C958D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Worksheets'!$AD$484:$AD$506</c:f>
              <c:numCache>
                <c:formatCode>General</c:formatCode>
                <c:ptCount val="23"/>
                <c:pt idx="0">
                  <c:v>79.871499999999983</c:v>
                </c:pt>
                <c:pt idx="1">
                  <c:v>79.871499999999983</c:v>
                </c:pt>
                <c:pt idx="2">
                  <c:v>79.871499999999983</c:v>
                </c:pt>
                <c:pt idx="4">
                  <c:v>83.578833333333321</c:v>
                </c:pt>
                <c:pt idx="5">
                  <c:v>83.578833333333321</c:v>
                </c:pt>
                <c:pt idx="6">
                  <c:v>83.578833333333321</c:v>
                </c:pt>
                <c:pt idx="8">
                  <c:v>102.41966666666667</c:v>
                </c:pt>
                <c:pt idx="9">
                  <c:v>102.41966666666667</c:v>
                </c:pt>
                <c:pt idx="10">
                  <c:v>102.41966666666667</c:v>
                </c:pt>
                <c:pt idx="12">
                  <c:v>90.091000000000008</c:v>
                </c:pt>
                <c:pt idx="13">
                  <c:v>90.091000000000008</c:v>
                </c:pt>
                <c:pt idx="14">
                  <c:v>90.091000000000008</c:v>
                </c:pt>
                <c:pt idx="16">
                  <c:v>75.054000000000016</c:v>
                </c:pt>
                <c:pt idx="17">
                  <c:v>75.054000000000016</c:v>
                </c:pt>
                <c:pt idx="18">
                  <c:v>75.054000000000016</c:v>
                </c:pt>
                <c:pt idx="20">
                  <c:v>85.407333333333327</c:v>
                </c:pt>
                <c:pt idx="21">
                  <c:v>85.407333333333327</c:v>
                </c:pt>
                <c:pt idx="22">
                  <c:v>85.407333333333327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44-4CF2-90F5-0A1C472C958D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Worksheets'!$AE$484:$AE$506</c:f>
              <c:numCache>
                <c:formatCode>General</c:formatCode>
                <c:ptCount val="23"/>
                <c:pt idx="0">
                  <c:v>86.0703888888889</c:v>
                </c:pt>
                <c:pt idx="1">
                  <c:v>86.0703888888889</c:v>
                </c:pt>
                <c:pt idx="2">
                  <c:v>86.0703888888889</c:v>
                </c:pt>
                <c:pt idx="3">
                  <c:v>86.0703888888889</c:v>
                </c:pt>
                <c:pt idx="4">
                  <c:v>86.0703888888889</c:v>
                </c:pt>
                <c:pt idx="5">
                  <c:v>86.0703888888889</c:v>
                </c:pt>
                <c:pt idx="6">
                  <c:v>86.0703888888889</c:v>
                </c:pt>
                <c:pt idx="7">
                  <c:v>86.0703888888889</c:v>
                </c:pt>
                <c:pt idx="8">
                  <c:v>86.0703888888889</c:v>
                </c:pt>
                <c:pt idx="9">
                  <c:v>86.0703888888889</c:v>
                </c:pt>
                <c:pt idx="10">
                  <c:v>86.0703888888889</c:v>
                </c:pt>
                <c:pt idx="11">
                  <c:v>86.0703888888889</c:v>
                </c:pt>
                <c:pt idx="12">
                  <c:v>86.0703888888889</c:v>
                </c:pt>
                <c:pt idx="13">
                  <c:v>86.0703888888889</c:v>
                </c:pt>
                <c:pt idx="14">
                  <c:v>86.0703888888889</c:v>
                </c:pt>
                <c:pt idx="15">
                  <c:v>86.0703888888889</c:v>
                </c:pt>
                <c:pt idx="16">
                  <c:v>86.0703888888889</c:v>
                </c:pt>
                <c:pt idx="17">
                  <c:v>86.0703888888889</c:v>
                </c:pt>
                <c:pt idx="18">
                  <c:v>86.0703888888889</c:v>
                </c:pt>
                <c:pt idx="19">
                  <c:v>86.0703888888889</c:v>
                </c:pt>
                <c:pt idx="20">
                  <c:v>86.0703888888889</c:v>
                </c:pt>
                <c:pt idx="21">
                  <c:v>86.0703888888889</c:v>
                </c:pt>
                <c:pt idx="22">
                  <c:v>86.0703888888889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44-4CF2-90F5-0A1C472C958D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Worksheets'!$AF$484:$AF$506</c:f>
              <c:numCache>
                <c:formatCode>General</c:formatCode>
                <c:ptCount val="23"/>
                <c:pt idx="0">
                  <c:v>109.54663451615293</c:v>
                </c:pt>
                <c:pt idx="1">
                  <c:v>109.54663451615293</c:v>
                </c:pt>
                <c:pt idx="2">
                  <c:v>109.54663451615293</c:v>
                </c:pt>
                <c:pt idx="3">
                  <c:v>109.54663451615293</c:v>
                </c:pt>
                <c:pt idx="4">
                  <c:v>109.54663451615293</c:v>
                </c:pt>
                <c:pt idx="5">
                  <c:v>109.54663451615293</c:v>
                </c:pt>
                <c:pt idx="6">
                  <c:v>109.54663451615293</c:v>
                </c:pt>
                <c:pt idx="7">
                  <c:v>109.54663451615293</c:v>
                </c:pt>
                <c:pt idx="8">
                  <c:v>109.54663451615293</c:v>
                </c:pt>
                <c:pt idx="9">
                  <c:v>109.54663451615293</c:v>
                </c:pt>
                <c:pt idx="10">
                  <c:v>109.54663451615293</c:v>
                </c:pt>
                <c:pt idx="11">
                  <c:v>109.54663451615293</c:v>
                </c:pt>
                <c:pt idx="12">
                  <c:v>109.54663451615293</c:v>
                </c:pt>
                <c:pt idx="13">
                  <c:v>109.54663451615293</c:v>
                </c:pt>
                <c:pt idx="14">
                  <c:v>109.54663451615293</c:v>
                </c:pt>
                <c:pt idx="15">
                  <c:v>109.54663451615293</c:v>
                </c:pt>
                <c:pt idx="16">
                  <c:v>109.54663451615293</c:v>
                </c:pt>
                <c:pt idx="17">
                  <c:v>109.54663451615293</c:v>
                </c:pt>
                <c:pt idx="18">
                  <c:v>109.54663451615293</c:v>
                </c:pt>
                <c:pt idx="19">
                  <c:v>109.54663451615293</c:v>
                </c:pt>
                <c:pt idx="20">
                  <c:v>109.54663451615293</c:v>
                </c:pt>
                <c:pt idx="21">
                  <c:v>109.54663451615293</c:v>
                </c:pt>
                <c:pt idx="22">
                  <c:v>109.54663451615293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44-4CF2-90F5-0A1C472C958D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Worksheets'!$AG$484:$AG$506</c:f>
              <c:numCache>
                <c:formatCode>General</c:formatCode>
                <c:ptCount val="23"/>
                <c:pt idx="0">
                  <c:v>62.594143261624865</c:v>
                </c:pt>
                <c:pt idx="1">
                  <c:v>62.594143261624865</c:v>
                </c:pt>
                <c:pt idx="2">
                  <c:v>62.594143261624865</c:v>
                </c:pt>
                <c:pt idx="3">
                  <c:v>62.594143261624865</c:v>
                </c:pt>
                <c:pt idx="4">
                  <c:v>62.594143261624865</c:v>
                </c:pt>
                <c:pt idx="5">
                  <c:v>62.594143261624865</c:v>
                </c:pt>
                <c:pt idx="6">
                  <c:v>62.594143261624865</c:v>
                </c:pt>
                <c:pt idx="7">
                  <c:v>62.594143261624865</c:v>
                </c:pt>
                <c:pt idx="8">
                  <c:v>62.594143261624865</c:v>
                </c:pt>
                <c:pt idx="9">
                  <c:v>62.594143261624865</c:v>
                </c:pt>
                <c:pt idx="10">
                  <c:v>62.594143261624865</c:v>
                </c:pt>
                <c:pt idx="11">
                  <c:v>62.594143261624865</c:v>
                </c:pt>
                <c:pt idx="12">
                  <c:v>62.594143261624865</c:v>
                </c:pt>
                <c:pt idx="13">
                  <c:v>62.594143261624865</c:v>
                </c:pt>
                <c:pt idx="14">
                  <c:v>62.594143261624865</c:v>
                </c:pt>
                <c:pt idx="15">
                  <c:v>62.594143261624865</c:v>
                </c:pt>
                <c:pt idx="16">
                  <c:v>62.594143261624865</c:v>
                </c:pt>
                <c:pt idx="17">
                  <c:v>62.594143261624865</c:v>
                </c:pt>
                <c:pt idx="18">
                  <c:v>62.594143261624865</c:v>
                </c:pt>
                <c:pt idx="19">
                  <c:v>62.594143261624865</c:v>
                </c:pt>
                <c:pt idx="20">
                  <c:v>62.594143261624865</c:v>
                </c:pt>
                <c:pt idx="21">
                  <c:v>62.594143261624865</c:v>
                </c:pt>
                <c:pt idx="22">
                  <c:v>62.594143261624865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44-4CF2-90F5-0A1C472C9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65264"/>
        <c:axId val="387568528"/>
      </c:lineChart>
      <c:catAx>
        <c:axId val="387565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68528"/>
        <c:crosses val="autoZero"/>
        <c:auto val="1"/>
        <c:lblAlgn val="ctr"/>
        <c:lblOffset val="100"/>
        <c:noMultiLvlLbl val="0"/>
      </c:catAx>
      <c:valAx>
        <c:axId val="387568528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6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8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094-4483-AEE8-DFBE352E549F}"/>
              </c:ext>
            </c:extLst>
          </c:dPt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003-4F44-B180-17D6CD83A95A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003-4F44-B180-17D6CD83A95A}"/>
              </c:ext>
            </c:extLst>
          </c:dPt>
          <c:cat>
            <c:strRef>
              <c:f>'Sample Worksheets'!$A$508:$A$530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Worksheets'!$M$508:$M$530</c:f>
              <c:numCache>
                <c:formatCode>General</c:formatCode>
                <c:ptCount val="23"/>
                <c:pt idx="0">
                  <c:v>125.5275</c:v>
                </c:pt>
                <c:pt idx="1">
                  <c:v>150.9615</c:v>
                </c:pt>
                <c:pt idx="2">
                  <c:v>137.6825</c:v>
                </c:pt>
                <c:pt idx="4">
                  <c:v>134.35049999999998</c:v>
                </c:pt>
                <c:pt idx="5">
                  <c:v>129.99249999999998</c:v>
                </c:pt>
                <c:pt idx="6">
                  <c:v>135.30949999999999</c:v>
                </c:pt>
                <c:pt idx="8">
                  <c:v>91.288500000000028</c:v>
                </c:pt>
                <c:pt idx="9">
                  <c:v>139.26149999999998</c:v>
                </c:pt>
                <c:pt idx="10">
                  <c:v>155.13800000000001</c:v>
                </c:pt>
                <c:pt idx="12">
                  <c:v>108.066</c:v>
                </c:pt>
                <c:pt idx="13">
                  <c:v>118.96299999999999</c:v>
                </c:pt>
                <c:pt idx="14">
                  <c:v>154.90599999999998</c:v>
                </c:pt>
                <c:pt idx="16">
                  <c:v>144.39699999999999</c:v>
                </c:pt>
                <c:pt idx="17">
                  <c:v>152.53299999999999</c:v>
                </c:pt>
                <c:pt idx="18">
                  <c:v>131.845</c:v>
                </c:pt>
                <c:pt idx="20">
                  <c:v>166.334</c:v>
                </c:pt>
                <c:pt idx="21">
                  <c:v>127.95949999999999</c:v>
                </c:pt>
                <c:pt idx="22">
                  <c:v>160.51249999999999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03-4F44-B180-17D6CD83A95A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Worksheets'!$AD$508:$AD$530</c:f>
              <c:numCache>
                <c:formatCode>General</c:formatCode>
                <c:ptCount val="23"/>
                <c:pt idx="0">
                  <c:v>138.05716666666669</c:v>
                </c:pt>
                <c:pt idx="1">
                  <c:v>138.05716666666669</c:v>
                </c:pt>
                <c:pt idx="2">
                  <c:v>138.05716666666669</c:v>
                </c:pt>
                <c:pt idx="4">
                  <c:v>133.21749999999997</c:v>
                </c:pt>
                <c:pt idx="5">
                  <c:v>133.21749999999997</c:v>
                </c:pt>
                <c:pt idx="6">
                  <c:v>133.21749999999997</c:v>
                </c:pt>
                <c:pt idx="8">
                  <c:v>147.19974999999999</c:v>
                </c:pt>
                <c:pt idx="9">
                  <c:v>147.19974999999999</c:v>
                </c:pt>
                <c:pt idx="10">
                  <c:v>147.19974999999999</c:v>
                </c:pt>
                <c:pt idx="12">
                  <c:v>127.31166666666665</c:v>
                </c:pt>
                <c:pt idx="13">
                  <c:v>127.31166666666665</c:v>
                </c:pt>
                <c:pt idx="14">
                  <c:v>127.31166666666665</c:v>
                </c:pt>
                <c:pt idx="16">
                  <c:v>142.92499999999998</c:v>
                </c:pt>
                <c:pt idx="17">
                  <c:v>142.92499999999998</c:v>
                </c:pt>
                <c:pt idx="18">
                  <c:v>142.92499999999998</c:v>
                </c:pt>
                <c:pt idx="20">
                  <c:v>151.602</c:v>
                </c:pt>
                <c:pt idx="21">
                  <c:v>151.602</c:v>
                </c:pt>
                <c:pt idx="22">
                  <c:v>151.602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03-4F44-B180-17D6CD83A95A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Worksheets'!$AE$508:$AE$530</c:f>
              <c:numCache>
                <c:formatCode>General</c:formatCode>
                <c:ptCount val="23"/>
                <c:pt idx="0">
                  <c:v>140.05218055555554</c:v>
                </c:pt>
                <c:pt idx="1">
                  <c:v>140.05218055555554</c:v>
                </c:pt>
                <c:pt idx="2">
                  <c:v>140.05218055555554</c:v>
                </c:pt>
                <c:pt idx="3">
                  <c:v>140.05218055555554</c:v>
                </c:pt>
                <c:pt idx="4">
                  <c:v>140.05218055555554</c:v>
                </c:pt>
                <c:pt idx="5">
                  <c:v>140.05218055555554</c:v>
                </c:pt>
                <c:pt idx="6">
                  <c:v>140.05218055555554</c:v>
                </c:pt>
                <c:pt idx="7">
                  <c:v>140.05218055555554</c:v>
                </c:pt>
                <c:pt idx="8">
                  <c:v>140.05218055555554</c:v>
                </c:pt>
                <c:pt idx="9">
                  <c:v>140.05218055555554</c:v>
                </c:pt>
                <c:pt idx="10">
                  <c:v>140.05218055555554</c:v>
                </c:pt>
                <c:pt idx="11">
                  <c:v>140.05218055555554</c:v>
                </c:pt>
                <c:pt idx="12">
                  <c:v>140.05218055555554</c:v>
                </c:pt>
                <c:pt idx="13">
                  <c:v>140.05218055555554</c:v>
                </c:pt>
                <c:pt idx="14">
                  <c:v>140.05218055555554</c:v>
                </c:pt>
                <c:pt idx="15">
                  <c:v>140.05218055555554</c:v>
                </c:pt>
                <c:pt idx="16">
                  <c:v>140.05218055555554</c:v>
                </c:pt>
                <c:pt idx="17">
                  <c:v>140.05218055555554</c:v>
                </c:pt>
                <c:pt idx="18">
                  <c:v>140.05218055555554</c:v>
                </c:pt>
                <c:pt idx="19">
                  <c:v>140.05218055555554</c:v>
                </c:pt>
                <c:pt idx="20">
                  <c:v>140.05218055555554</c:v>
                </c:pt>
                <c:pt idx="21">
                  <c:v>140.05218055555554</c:v>
                </c:pt>
                <c:pt idx="22">
                  <c:v>140.05218055555554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03-4F44-B180-17D6CD83A95A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Worksheets'!$AF$508:$AF$530</c:f>
              <c:numCache>
                <c:formatCode>General</c:formatCode>
                <c:ptCount val="23"/>
                <c:pt idx="0">
                  <c:v>155.67087785050231</c:v>
                </c:pt>
                <c:pt idx="1">
                  <c:v>155.67087785050231</c:v>
                </c:pt>
                <c:pt idx="2">
                  <c:v>155.67087785050231</c:v>
                </c:pt>
                <c:pt idx="3">
                  <c:v>155.67087785050231</c:v>
                </c:pt>
                <c:pt idx="4">
                  <c:v>155.67087785050231</c:v>
                </c:pt>
                <c:pt idx="5">
                  <c:v>155.67087785050231</c:v>
                </c:pt>
                <c:pt idx="6">
                  <c:v>155.67087785050231</c:v>
                </c:pt>
                <c:pt idx="7">
                  <c:v>155.67087785050231</c:v>
                </c:pt>
                <c:pt idx="8">
                  <c:v>155.67087785050231</c:v>
                </c:pt>
                <c:pt idx="9">
                  <c:v>155.67087785050231</c:v>
                </c:pt>
                <c:pt idx="10">
                  <c:v>155.67087785050231</c:v>
                </c:pt>
                <c:pt idx="11">
                  <c:v>155.67087785050231</c:v>
                </c:pt>
                <c:pt idx="12">
                  <c:v>155.67087785050231</c:v>
                </c:pt>
                <c:pt idx="13">
                  <c:v>155.67087785050231</c:v>
                </c:pt>
                <c:pt idx="14">
                  <c:v>155.67087785050231</c:v>
                </c:pt>
                <c:pt idx="15">
                  <c:v>155.67087785050231</c:v>
                </c:pt>
                <c:pt idx="16">
                  <c:v>155.67087785050231</c:v>
                </c:pt>
                <c:pt idx="17">
                  <c:v>155.67087785050231</c:v>
                </c:pt>
                <c:pt idx="18">
                  <c:v>155.67087785050231</c:v>
                </c:pt>
                <c:pt idx="19">
                  <c:v>155.67087785050231</c:v>
                </c:pt>
                <c:pt idx="20">
                  <c:v>155.67087785050231</c:v>
                </c:pt>
                <c:pt idx="21">
                  <c:v>155.67087785050231</c:v>
                </c:pt>
                <c:pt idx="22">
                  <c:v>155.67087785050231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03-4F44-B180-17D6CD83A95A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Worksheets'!$AG$508:$AG$530</c:f>
              <c:numCache>
                <c:formatCode>General</c:formatCode>
                <c:ptCount val="23"/>
                <c:pt idx="0">
                  <c:v>124.43348326060878</c:v>
                </c:pt>
                <c:pt idx="1">
                  <c:v>124.43348326060878</c:v>
                </c:pt>
                <c:pt idx="2">
                  <c:v>124.43348326060878</c:v>
                </c:pt>
                <c:pt idx="3">
                  <c:v>124.43348326060878</c:v>
                </c:pt>
                <c:pt idx="4">
                  <c:v>124.43348326060878</c:v>
                </c:pt>
                <c:pt idx="5">
                  <c:v>124.43348326060878</c:v>
                </c:pt>
                <c:pt idx="6">
                  <c:v>124.43348326060878</c:v>
                </c:pt>
                <c:pt idx="7">
                  <c:v>124.43348326060878</c:v>
                </c:pt>
                <c:pt idx="8">
                  <c:v>124.43348326060878</c:v>
                </c:pt>
                <c:pt idx="9">
                  <c:v>124.43348326060878</c:v>
                </c:pt>
                <c:pt idx="10">
                  <c:v>124.43348326060878</c:v>
                </c:pt>
                <c:pt idx="11">
                  <c:v>124.43348326060878</c:v>
                </c:pt>
                <c:pt idx="12">
                  <c:v>124.43348326060878</c:v>
                </c:pt>
                <c:pt idx="13">
                  <c:v>124.43348326060878</c:v>
                </c:pt>
                <c:pt idx="14">
                  <c:v>124.43348326060878</c:v>
                </c:pt>
                <c:pt idx="15">
                  <c:v>124.43348326060878</c:v>
                </c:pt>
                <c:pt idx="16">
                  <c:v>124.43348326060878</c:v>
                </c:pt>
                <c:pt idx="17">
                  <c:v>124.43348326060878</c:v>
                </c:pt>
                <c:pt idx="18">
                  <c:v>124.43348326060878</c:v>
                </c:pt>
                <c:pt idx="19">
                  <c:v>124.43348326060878</c:v>
                </c:pt>
                <c:pt idx="20">
                  <c:v>124.43348326060878</c:v>
                </c:pt>
                <c:pt idx="21">
                  <c:v>124.43348326060878</c:v>
                </c:pt>
                <c:pt idx="22">
                  <c:v>124.43348326060878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003-4F44-B180-17D6CD83A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69072"/>
        <c:axId val="358388944"/>
      </c:lineChart>
      <c:catAx>
        <c:axId val="387569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388944"/>
        <c:crosses val="autoZero"/>
        <c:auto val="1"/>
        <c:lblAlgn val="ctr"/>
        <c:lblOffset val="100"/>
        <c:noMultiLvlLbl val="0"/>
      </c:catAx>
      <c:valAx>
        <c:axId val="35838894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6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6C4-4662-8A00-243C6C02D254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6C4-4662-8A00-243C6C02D254}"/>
              </c:ext>
            </c:extLst>
          </c:dPt>
          <c:cat>
            <c:strRef>
              <c:f>'Sample Worksheets'!$A$532:$A$554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Worksheets'!$M$532:$M$554</c:f>
              <c:numCache>
                <c:formatCode>General</c:formatCode>
                <c:ptCount val="23"/>
                <c:pt idx="0">
                  <c:v>210.53749999999999</c:v>
                </c:pt>
                <c:pt idx="1">
                  <c:v>194.0335</c:v>
                </c:pt>
                <c:pt idx="2">
                  <c:v>199.648</c:v>
                </c:pt>
                <c:pt idx="4">
                  <c:v>200.38399999999999</c:v>
                </c:pt>
                <c:pt idx="5">
                  <c:v>191.39599999999999</c:v>
                </c:pt>
                <c:pt idx="6">
                  <c:v>188.113</c:v>
                </c:pt>
                <c:pt idx="8">
                  <c:v>172.39399999999998</c:v>
                </c:pt>
                <c:pt idx="9">
                  <c:v>173.98199999999997</c:v>
                </c:pt>
                <c:pt idx="10">
                  <c:v>179.91</c:v>
                </c:pt>
                <c:pt idx="12">
                  <c:v>208.3715</c:v>
                </c:pt>
                <c:pt idx="13">
                  <c:v>195.5385</c:v>
                </c:pt>
                <c:pt idx="14">
                  <c:v>203.9975</c:v>
                </c:pt>
                <c:pt idx="16">
                  <c:v>211.51349999999999</c:v>
                </c:pt>
                <c:pt idx="17">
                  <c:v>199.59050000000002</c:v>
                </c:pt>
                <c:pt idx="18">
                  <c:v>205.6925</c:v>
                </c:pt>
                <c:pt idx="20">
                  <c:v>199.69749999999999</c:v>
                </c:pt>
                <c:pt idx="21">
                  <c:v>211.3895</c:v>
                </c:pt>
                <c:pt idx="22">
                  <c:v>210.39750000000001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4-4662-8A00-243C6C02D254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Worksheets'!$AD$532:$AD$554</c:f>
              <c:numCache>
                <c:formatCode>General</c:formatCode>
                <c:ptCount val="23"/>
                <c:pt idx="0">
                  <c:v>201.40633333333335</c:v>
                </c:pt>
                <c:pt idx="1">
                  <c:v>201.40633333333335</c:v>
                </c:pt>
                <c:pt idx="2">
                  <c:v>201.40633333333335</c:v>
                </c:pt>
                <c:pt idx="4">
                  <c:v>193.29766666666669</c:v>
                </c:pt>
                <c:pt idx="5">
                  <c:v>193.29766666666669</c:v>
                </c:pt>
                <c:pt idx="6">
                  <c:v>193.29766666666669</c:v>
                </c:pt>
                <c:pt idx="8">
                  <c:v>175.42866666666666</c:v>
                </c:pt>
                <c:pt idx="9">
                  <c:v>175.42866666666666</c:v>
                </c:pt>
                <c:pt idx="10">
                  <c:v>175.42866666666666</c:v>
                </c:pt>
                <c:pt idx="12">
                  <c:v>202.63583333333335</c:v>
                </c:pt>
                <c:pt idx="13">
                  <c:v>202.63583333333335</c:v>
                </c:pt>
                <c:pt idx="14">
                  <c:v>202.63583333333335</c:v>
                </c:pt>
                <c:pt idx="16">
                  <c:v>205.59883333333335</c:v>
                </c:pt>
                <c:pt idx="17">
                  <c:v>205.59883333333335</c:v>
                </c:pt>
                <c:pt idx="18">
                  <c:v>205.59883333333335</c:v>
                </c:pt>
                <c:pt idx="20">
                  <c:v>207.16150000000002</c:v>
                </c:pt>
                <c:pt idx="21">
                  <c:v>207.16150000000002</c:v>
                </c:pt>
                <c:pt idx="22">
                  <c:v>207.16150000000002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4-4662-8A00-243C6C02D254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Worksheets'!$AE$532:$AE$554</c:f>
              <c:numCache>
                <c:formatCode>General</c:formatCode>
                <c:ptCount val="23"/>
                <c:pt idx="0">
                  <c:v>197.58813888888892</c:v>
                </c:pt>
                <c:pt idx="1">
                  <c:v>197.58813888888892</c:v>
                </c:pt>
                <c:pt idx="2">
                  <c:v>197.58813888888892</c:v>
                </c:pt>
                <c:pt idx="3">
                  <c:v>197.58813888888892</c:v>
                </c:pt>
                <c:pt idx="4">
                  <c:v>197.58813888888892</c:v>
                </c:pt>
                <c:pt idx="5">
                  <c:v>197.58813888888892</c:v>
                </c:pt>
                <c:pt idx="6">
                  <c:v>197.58813888888892</c:v>
                </c:pt>
                <c:pt idx="7">
                  <c:v>197.58813888888892</c:v>
                </c:pt>
                <c:pt idx="8">
                  <c:v>197.58813888888892</c:v>
                </c:pt>
                <c:pt idx="9">
                  <c:v>197.58813888888892</c:v>
                </c:pt>
                <c:pt idx="10">
                  <c:v>197.58813888888892</c:v>
                </c:pt>
                <c:pt idx="11">
                  <c:v>197.58813888888892</c:v>
                </c:pt>
                <c:pt idx="12">
                  <c:v>197.58813888888892</c:v>
                </c:pt>
                <c:pt idx="13">
                  <c:v>197.58813888888892</c:v>
                </c:pt>
                <c:pt idx="14">
                  <c:v>197.58813888888892</c:v>
                </c:pt>
                <c:pt idx="15">
                  <c:v>197.58813888888892</c:v>
                </c:pt>
                <c:pt idx="16">
                  <c:v>197.58813888888892</c:v>
                </c:pt>
                <c:pt idx="17">
                  <c:v>197.58813888888892</c:v>
                </c:pt>
                <c:pt idx="18">
                  <c:v>197.58813888888892</c:v>
                </c:pt>
                <c:pt idx="19">
                  <c:v>197.58813888888892</c:v>
                </c:pt>
                <c:pt idx="20">
                  <c:v>197.58813888888892</c:v>
                </c:pt>
                <c:pt idx="21">
                  <c:v>197.58813888888892</c:v>
                </c:pt>
                <c:pt idx="22">
                  <c:v>197.58813888888892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C4-4662-8A00-243C6C02D254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Worksheets'!$AF$532:$AF$554</c:f>
              <c:numCache>
                <c:formatCode>General</c:formatCode>
                <c:ptCount val="23"/>
                <c:pt idx="0">
                  <c:v>209.97690859802654</c:v>
                </c:pt>
                <c:pt idx="1">
                  <c:v>209.97690859802654</c:v>
                </c:pt>
                <c:pt idx="2">
                  <c:v>209.97690859802654</c:v>
                </c:pt>
                <c:pt idx="3">
                  <c:v>209.97690859802654</c:v>
                </c:pt>
                <c:pt idx="4">
                  <c:v>209.97690859802654</c:v>
                </c:pt>
                <c:pt idx="5">
                  <c:v>209.97690859802654</c:v>
                </c:pt>
                <c:pt idx="6">
                  <c:v>209.97690859802654</c:v>
                </c:pt>
                <c:pt idx="7">
                  <c:v>209.97690859802654</c:v>
                </c:pt>
                <c:pt idx="8">
                  <c:v>209.97690859802654</c:v>
                </c:pt>
                <c:pt idx="9">
                  <c:v>209.97690859802654</c:v>
                </c:pt>
                <c:pt idx="10">
                  <c:v>209.97690859802654</c:v>
                </c:pt>
                <c:pt idx="11">
                  <c:v>209.97690859802654</c:v>
                </c:pt>
                <c:pt idx="12">
                  <c:v>209.97690859802654</c:v>
                </c:pt>
                <c:pt idx="13">
                  <c:v>209.97690859802654</c:v>
                </c:pt>
                <c:pt idx="14">
                  <c:v>209.97690859802654</c:v>
                </c:pt>
                <c:pt idx="15">
                  <c:v>209.97690859802654</c:v>
                </c:pt>
                <c:pt idx="16">
                  <c:v>209.97690859802654</c:v>
                </c:pt>
                <c:pt idx="17">
                  <c:v>209.97690859802654</c:v>
                </c:pt>
                <c:pt idx="18">
                  <c:v>209.97690859802654</c:v>
                </c:pt>
                <c:pt idx="19">
                  <c:v>209.97690859802654</c:v>
                </c:pt>
                <c:pt idx="20">
                  <c:v>209.97690859802654</c:v>
                </c:pt>
                <c:pt idx="21">
                  <c:v>209.97690859802654</c:v>
                </c:pt>
                <c:pt idx="22">
                  <c:v>209.97690859802654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C4-4662-8A00-243C6C02D254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Worksheets'!$AG$532:$AG$554</c:f>
              <c:numCache>
                <c:formatCode>General</c:formatCode>
                <c:ptCount val="23"/>
                <c:pt idx="0">
                  <c:v>185.1993691797513</c:v>
                </c:pt>
                <c:pt idx="1">
                  <c:v>185.1993691797513</c:v>
                </c:pt>
                <c:pt idx="2">
                  <c:v>185.1993691797513</c:v>
                </c:pt>
                <c:pt idx="3">
                  <c:v>185.1993691797513</c:v>
                </c:pt>
                <c:pt idx="4">
                  <c:v>185.1993691797513</c:v>
                </c:pt>
                <c:pt idx="5">
                  <c:v>185.1993691797513</c:v>
                </c:pt>
                <c:pt idx="6">
                  <c:v>185.1993691797513</c:v>
                </c:pt>
                <c:pt idx="7">
                  <c:v>185.1993691797513</c:v>
                </c:pt>
                <c:pt idx="8">
                  <c:v>185.1993691797513</c:v>
                </c:pt>
                <c:pt idx="9">
                  <c:v>185.1993691797513</c:v>
                </c:pt>
                <c:pt idx="10">
                  <c:v>185.1993691797513</c:v>
                </c:pt>
                <c:pt idx="11">
                  <c:v>185.1993691797513</c:v>
                </c:pt>
                <c:pt idx="12">
                  <c:v>185.1993691797513</c:v>
                </c:pt>
                <c:pt idx="13">
                  <c:v>185.1993691797513</c:v>
                </c:pt>
                <c:pt idx="14">
                  <c:v>185.1993691797513</c:v>
                </c:pt>
                <c:pt idx="15">
                  <c:v>185.1993691797513</c:v>
                </c:pt>
                <c:pt idx="16">
                  <c:v>185.1993691797513</c:v>
                </c:pt>
                <c:pt idx="17">
                  <c:v>185.1993691797513</c:v>
                </c:pt>
                <c:pt idx="18">
                  <c:v>185.1993691797513</c:v>
                </c:pt>
                <c:pt idx="19">
                  <c:v>185.1993691797513</c:v>
                </c:pt>
                <c:pt idx="20">
                  <c:v>185.1993691797513</c:v>
                </c:pt>
                <c:pt idx="21">
                  <c:v>185.1993691797513</c:v>
                </c:pt>
                <c:pt idx="22">
                  <c:v>185.1993691797513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C4-4662-8A00-243C6C02D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363920"/>
        <c:axId val="358372624"/>
      </c:lineChart>
      <c:catAx>
        <c:axId val="358363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372624"/>
        <c:crosses val="autoZero"/>
        <c:auto val="1"/>
        <c:lblAlgn val="ctr"/>
        <c:lblOffset val="100"/>
        <c:noMultiLvlLbl val="0"/>
      </c:catAx>
      <c:valAx>
        <c:axId val="35837262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36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F5D-4635-AD95-CFA36AFA6AE9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F5D-4635-AD95-CFA36AFA6AE9}"/>
              </c:ext>
            </c:extLst>
          </c:dPt>
          <c:cat>
            <c:strRef>
              <c:f>'Sample Worksheets'!$A$556:$A$578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Worksheets'!$M$556:$M$578</c:f>
              <c:numCache>
                <c:formatCode>General</c:formatCode>
                <c:ptCount val="23"/>
                <c:pt idx="0">
                  <c:v>188.41149999999999</c:v>
                </c:pt>
                <c:pt idx="1">
                  <c:v>176.88550000000001</c:v>
                </c:pt>
                <c:pt idx="2">
                  <c:v>187.73349999999999</c:v>
                </c:pt>
                <c:pt idx="4">
                  <c:v>210.16550000000001</c:v>
                </c:pt>
                <c:pt idx="5">
                  <c:v>206.83349999999999</c:v>
                </c:pt>
                <c:pt idx="6">
                  <c:v>197.90349999999998</c:v>
                </c:pt>
                <c:pt idx="8">
                  <c:v>178.7945</c:v>
                </c:pt>
                <c:pt idx="9">
                  <c:v>198.81300000000002</c:v>
                </c:pt>
                <c:pt idx="10">
                  <c:v>197.56449999999998</c:v>
                </c:pt>
                <c:pt idx="12">
                  <c:v>194.23250000000002</c:v>
                </c:pt>
                <c:pt idx="13">
                  <c:v>182.07750000000001</c:v>
                </c:pt>
                <c:pt idx="14">
                  <c:v>196.65499999999997</c:v>
                </c:pt>
                <c:pt idx="16">
                  <c:v>198.29199999999997</c:v>
                </c:pt>
                <c:pt idx="17">
                  <c:v>208.73499999999999</c:v>
                </c:pt>
                <c:pt idx="18">
                  <c:v>204.27000000000004</c:v>
                </c:pt>
                <c:pt idx="20">
                  <c:v>188.94800000000004</c:v>
                </c:pt>
                <c:pt idx="21">
                  <c:v>186.46800000000002</c:v>
                </c:pt>
                <c:pt idx="22">
                  <c:v>200.76400000000001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5D-4635-AD95-CFA36AFA6AE9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Worksheets'!$AD$556:$AD$578</c:f>
              <c:numCache>
                <c:formatCode>General</c:formatCode>
                <c:ptCount val="23"/>
                <c:pt idx="0">
                  <c:v>184.34350000000003</c:v>
                </c:pt>
                <c:pt idx="1">
                  <c:v>184.34350000000003</c:v>
                </c:pt>
                <c:pt idx="2">
                  <c:v>184.34350000000003</c:v>
                </c:pt>
                <c:pt idx="4">
                  <c:v>204.9675</c:v>
                </c:pt>
                <c:pt idx="5">
                  <c:v>204.9675</c:v>
                </c:pt>
                <c:pt idx="6">
                  <c:v>204.9675</c:v>
                </c:pt>
                <c:pt idx="8">
                  <c:v>191.72400000000002</c:v>
                </c:pt>
                <c:pt idx="9">
                  <c:v>191.72400000000002</c:v>
                </c:pt>
                <c:pt idx="10">
                  <c:v>191.72400000000002</c:v>
                </c:pt>
                <c:pt idx="12">
                  <c:v>190.98833333333334</c:v>
                </c:pt>
                <c:pt idx="13">
                  <c:v>190.98833333333334</c:v>
                </c:pt>
                <c:pt idx="14">
                  <c:v>190.98833333333334</c:v>
                </c:pt>
                <c:pt idx="16">
                  <c:v>203.76566666666668</c:v>
                </c:pt>
                <c:pt idx="17">
                  <c:v>203.76566666666668</c:v>
                </c:pt>
                <c:pt idx="18">
                  <c:v>203.76566666666668</c:v>
                </c:pt>
                <c:pt idx="20">
                  <c:v>192.06000000000003</c:v>
                </c:pt>
                <c:pt idx="21">
                  <c:v>192.06000000000003</c:v>
                </c:pt>
                <c:pt idx="22">
                  <c:v>192.06000000000003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5D-4635-AD95-CFA36AFA6AE9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Worksheets'!$AE$556:$AE$578</c:f>
              <c:numCache>
                <c:formatCode>General</c:formatCode>
                <c:ptCount val="23"/>
                <c:pt idx="0">
                  <c:v>194.64150000000004</c:v>
                </c:pt>
                <c:pt idx="1">
                  <c:v>194.64150000000004</c:v>
                </c:pt>
                <c:pt idx="2">
                  <c:v>194.64150000000004</c:v>
                </c:pt>
                <c:pt idx="3">
                  <c:v>194.64150000000004</c:v>
                </c:pt>
                <c:pt idx="4">
                  <c:v>194.64150000000004</c:v>
                </c:pt>
                <c:pt idx="5">
                  <c:v>194.64150000000004</c:v>
                </c:pt>
                <c:pt idx="6">
                  <c:v>194.64150000000004</c:v>
                </c:pt>
                <c:pt idx="7">
                  <c:v>194.64150000000004</c:v>
                </c:pt>
                <c:pt idx="8">
                  <c:v>194.64150000000004</c:v>
                </c:pt>
                <c:pt idx="9">
                  <c:v>194.64150000000004</c:v>
                </c:pt>
                <c:pt idx="10">
                  <c:v>194.64150000000004</c:v>
                </c:pt>
                <c:pt idx="11">
                  <c:v>194.64150000000004</c:v>
                </c:pt>
                <c:pt idx="12">
                  <c:v>194.64150000000004</c:v>
                </c:pt>
                <c:pt idx="13">
                  <c:v>194.64150000000004</c:v>
                </c:pt>
                <c:pt idx="14">
                  <c:v>194.64150000000004</c:v>
                </c:pt>
                <c:pt idx="15">
                  <c:v>194.64150000000004</c:v>
                </c:pt>
                <c:pt idx="16">
                  <c:v>194.64150000000004</c:v>
                </c:pt>
                <c:pt idx="17">
                  <c:v>194.64150000000004</c:v>
                </c:pt>
                <c:pt idx="18">
                  <c:v>194.64150000000004</c:v>
                </c:pt>
                <c:pt idx="19">
                  <c:v>194.64150000000004</c:v>
                </c:pt>
                <c:pt idx="20">
                  <c:v>194.64150000000004</c:v>
                </c:pt>
                <c:pt idx="21">
                  <c:v>194.64150000000004</c:v>
                </c:pt>
                <c:pt idx="22">
                  <c:v>194.64150000000004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5D-4635-AD95-CFA36AFA6AE9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Worksheets'!$AF$556:$AF$578</c:f>
              <c:numCache>
                <c:formatCode>General</c:formatCode>
                <c:ptCount val="23"/>
                <c:pt idx="0">
                  <c:v>204.59020742121518</c:v>
                </c:pt>
                <c:pt idx="1">
                  <c:v>204.59020742121518</c:v>
                </c:pt>
                <c:pt idx="2">
                  <c:v>204.59020742121518</c:v>
                </c:pt>
                <c:pt idx="3">
                  <c:v>204.59020742121518</c:v>
                </c:pt>
                <c:pt idx="4">
                  <c:v>204.59020742121518</c:v>
                </c:pt>
                <c:pt idx="5">
                  <c:v>204.59020742121518</c:v>
                </c:pt>
                <c:pt idx="6">
                  <c:v>204.59020742121518</c:v>
                </c:pt>
                <c:pt idx="7">
                  <c:v>204.59020742121518</c:v>
                </c:pt>
                <c:pt idx="8">
                  <c:v>204.59020742121518</c:v>
                </c:pt>
                <c:pt idx="9">
                  <c:v>204.59020742121518</c:v>
                </c:pt>
                <c:pt idx="10">
                  <c:v>204.59020742121518</c:v>
                </c:pt>
                <c:pt idx="11">
                  <c:v>204.59020742121518</c:v>
                </c:pt>
                <c:pt idx="12">
                  <c:v>204.59020742121518</c:v>
                </c:pt>
                <c:pt idx="13">
                  <c:v>204.59020742121518</c:v>
                </c:pt>
                <c:pt idx="14">
                  <c:v>204.59020742121518</c:v>
                </c:pt>
                <c:pt idx="15">
                  <c:v>204.59020742121518</c:v>
                </c:pt>
                <c:pt idx="16">
                  <c:v>204.59020742121518</c:v>
                </c:pt>
                <c:pt idx="17">
                  <c:v>204.59020742121518</c:v>
                </c:pt>
                <c:pt idx="18">
                  <c:v>204.59020742121518</c:v>
                </c:pt>
                <c:pt idx="19">
                  <c:v>204.59020742121518</c:v>
                </c:pt>
                <c:pt idx="20">
                  <c:v>204.59020742121518</c:v>
                </c:pt>
                <c:pt idx="21">
                  <c:v>204.59020742121518</c:v>
                </c:pt>
                <c:pt idx="22">
                  <c:v>204.59020742121518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5D-4635-AD95-CFA36AFA6AE9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Worksheets'!$AG$556:$AG$578</c:f>
              <c:numCache>
                <c:formatCode>General</c:formatCode>
                <c:ptCount val="23"/>
                <c:pt idx="0">
                  <c:v>184.69279257878489</c:v>
                </c:pt>
                <c:pt idx="1">
                  <c:v>184.69279257878489</c:v>
                </c:pt>
                <c:pt idx="2">
                  <c:v>184.69279257878489</c:v>
                </c:pt>
                <c:pt idx="3">
                  <c:v>184.69279257878489</c:v>
                </c:pt>
                <c:pt idx="4">
                  <c:v>184.69279257878489</c:v>
                </c:pt>
                <c:pt idx="5">
                  <c:v>184.69279257878489</c:v>
                </c:pt>
                <c:pt idx="6">
                  <c:v>184.69279257878489</c:v>
                </c:pt>
                <c:pt idx="7">
                  <c:v>184.69279257878489</c:v>
                </c:pt>
                <c:pt idx="8">
                  <c:v>184.69279257878489</c:v>
                </c:pt>
                <c:pt idx="9">
                  <c:v>184.69279257878489</c:v>
                </c:pt>
                <c:pt idx="10">
                  <c:v>184.69279257878489</c:v>
                </c:pt>
                <c:pt idx="11">
                  <c:v>184.69279257878489</c:v>
                </c:pt>
                <c:pt idx="12">
                  <c:v>184.69279257878489</c:v>
                </c:pt>
                <c:pt idx="13">
                  <c:v>184.69279257878489</c:v>
                </c:pt>
                <c:pt idx="14">
                  <c:v>184.69279257878489</c:v>
                </c:pt>
                <c:pt idx="15">
                  <c:v>184.69279257878489</c:v>
                </c:pt>
                <c:pt idx="16">
                  <c:v>184.69279257878489</c:v>
                </c:pt>
                <c:pt idx="17">
                  <c:v>184.69279257878489</c:v>
                </c:pt>
                <c:pt idx="18">
                  <c:v>184.69279257878489</c:v>
                </c:pt>
                <c:pt idx="19">
                  <c:v>184.69279257878489</c:v>
                </c:pt>
                <c:pt idx="20">
                  <c:v>184.69279257878489</c:v>
                </c:pt>
                <c:pt idx="21">
                  <c:v>184.69279257878489</c:v>
                </c:pt>
                <c:pt idx="22">
                  <c:v>184.69279257878489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5D-4635-AD95-CFA36AFA6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375888"/>
        <c:axId val="344724288"/>
      </c:lineChart>
      <c:catAx>
        <c:axId val="358375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724288"/>
        <c:crosses val="autoZero"/>
        <c:auto val="1"/>
        <c:lblAlgn val="ctr"/>
        <c:lblOffset val="100"/>
        <c:noMultiLvlLbl val="0"/>
      </c:catAx>
      <c:valAx>
        <c:axId val="344724288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37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3BC-4AF7-8D56-5BBE1FCA0AB4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3BC-4AF7-8D56-5BBE1FCA0AB4}"/>
              </c:ext>
            </c:extLst>
          </c:dPt>
          <c:cat>
            <c:strRef>
              <c:f>'Sample Worksheets'!$A$580:$A$602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Worksheets'!$M$580:$M$602</c:f>
              <c:numCache>
                <c:formatCode>General</c:formatCode>
                <c:ptCount val="23"/>
                <c:pt idx="0">
                  <c:v>196.0095</c:v>
                </c:pt>
                <c:pt idx="1">
                  <c:v>195.5635</c:v>
                </c:pt>
                <c:pt idx="2">
                  <c:v>165.83849999999998</c:v>
                </c:pt>
                <c:pt idx="4">
                  <c:v>180.0275</c:v>
                </c:pt>
                <c:pt idx="5">
                  <c:v>178.27449999999999</c:v>
                </c:pt>
                <c:pt idx="6">
                  <c:v>191.94199999999998</c:v>
                </c:pt>
                <c:pt idx="8">
                  <c:v>181.35000000000002</c:v>
                </c:pt>
                <c:pt idx="9">
                  <c:v>166.36750000000001</c:v>
                </c:pt>
                <c:pt idx="10">
                  <c:v>168.85650000000001</c:v>
                </c:pt>
                <c:pt idx="12">
                  <c:v>198.52350000000001</c:v>
                </c:pt>
                <c:pt idx="13">
                  <c:v>196.03449999999998</c:v>
                </c:pt>
                <c:pt idx="14">
                  <c:v>191.2885</c:v>
                </c:pt>
                <c:pt idx="16">
                  <c:v>164.90449999999998</c:v>
                </c:pt>
                <c:pt idx="17">
                  <c:v>189.75049999999999</c:v>
                </c:pt>
                <c:pt idx="18">
                  <c:v>165.59050000000002</c:v>
                </c:pt>
                <c:pt idx="20">
                  <c:v>178.4145</c:v>
                </c:pt>
                <c:pt idx="21">
                  <c:v>190.39550000000003</c:v>
                </c:pt>
                <c:pt idx="22">
                  <c:v>178.7535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BC-4AF7-8D56-5BBE1FCA0AB4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Worksheets'!$AD$580:$AD$602</c:f>
              <c:numCache>
                <c:formatCode>General</c:formatCode>
                <c:ptCount val="23"/>
                <c:pt idx="0">
                  <c:v>185.8038333333333</c:v>
                </c:pt>
                <c:pt idx="1">
                  <c:v>185.8038333333333</c:v>
                </c:pt>
                <c:pt idx="2">
                  <c:v>185.8038333333333</c:v>
                </c:pt>
                <c:pt idx="4">
                  <c:v>183.41466666666668</c:v>
                </c:pt>
                <c:pt idx="5">
                  <c:v>183.41466666666668</c:v>
                </c:pt>
                <c:pt idx="6">
                  <c:v>183.41466666666668</c:v>
                </c:pt>
                <c:pt idx="8">
                  <c:v>172.19133333333335</c:v>
                </c:pt>
                <c:pt idx="9">
                  <c:v>172.19133333333335</c:v>
                </c:pt>
                <c:pt idx="10">
                  <c:v>172.19133333333335</c:v>
                </c:pt>
                <c:pt idx="12">
                  <c:v>195.28216666666665</c:v>
                </c:pt>
                <c:pt idx="13">
                  <c:v>195.28216666666665</c:v>
                </c:pt>
                <c:pt idx="14">
                  <c:v>195.28216666666665</c:v>
                </c:pt>
                <c:pt idx="16">
                  <c:v>173.41516666666666</c:v>
                </c:pt>
                <c:pt idx="17">
                  <c:v>173.41516666666666</c:v>
                </c:pt>
                <c:pt idx="18">
                  <c:v>173.41516666666666</c:v>
                </c:pt>
                <c:pt idx="20">
                  <c:v>182.52116666666669</c:v>
                </c:pt>
                <c:pt idx="21">
                  <c:v>182.52116666666669</c:v>
                </c:pt>
                <c:pt idx="22">
                  <c:v>182.52116666666669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BC-4AF7-8D56-5BBE1FCA0AB4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Worksheets'!$AE$580:$AE$602</c:f>
              <c:numCache>
                <c:formatCode>General</c:formatCode>
                <c:ptCount val="23"/>
                <c:pt idx="0">
                  <c:v>182.10472222222222</c:v>
                </c:pt>
                <c:pt idx="1">
                  <c:v>182.10472222222222</c:v>
                </c:pt>
                <c:pt idx="2">
                  <c:v>182.10472222222222</c:v>
                </c:pt>
                <c:pt idx="3">
                  <c:v>182.10472222222222</c:v>
                </c:pt>
                <c:pt idx="4">
                  <c:v>182.10472222222222</c:v>
                </c:pt>
                <c:pt idx="5">
                  <c:v>182.10472222222222</c:v>
                </c:pt>
                <c:pt idx="6">
                  <c:v>182.10472222222222</c:v>
                </c:pt>
                <c:pt idx="7">
                  <c:v>182.10472222222222</c:v>
                </c:pt>
                <c:pt idx="8">
                  <c:v>182.10472222222222</c:v>
                </c:pt>
                <c:pt idx="9">
                  <c:v>182.10472222222222</c:v>
                </c:pt>
                <c:pt idx="10">
                  <c:v>182.10472222222222</c:v>
                </c:pt>
                <c:pt idx="11">
                  <c:v>182.10472222222222</c:v>
                </c:pt>
                <c:pt idx="12">
                  <c:v>182.10472222222222</c:v>
                </c:pt>
                <c:pt idx="13">
                  <c:v>182.10472222222222</c:v>
                </c:pt>
                <c:pt idx="14">
                  <c:v>182.10472222222222</c:v>
                </c:pt>
                <c:pt idx="15">
                  <c:v>182.10472222222222</c:v>
                </c:pt>
                <c:pt idx="16">
                  <c:v>182.10472222222222</c:v>
                </c:pt>
                <c:pt idx="17">
                  <c:v>182.10472222222222</c:v>
                </c:pt>
                <c:pt idx="18">
                  <c:v>182.10472222222222</c:v>
                </c:pt>
                <c:pt idx="19">
                  <c:v>182.10472222222222</c:v>
                </c:pt>
                <c:pt idx="20">
                  <c:v>182.10472222222222</c:v>
                </c:pt>
                <c:pt idx="21">
                  <c:v>182.10472222222222</c:v>
                </c:pt>
                <c:pt idx="22">
                  <c:v>182.10472222222222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BC-4AF7-8D56-5BBE1FCA0AB4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Worksheets'!$AF$580:$AF$602</c:f>
              <c:numCache>
                <c:formatCode>General</c:formatCode>
                <c:ptCount val="23"/>
                <c:pt idx="0">
                  <c:v>194.10261774997088</c:v>
                </c:pt>
                <c:pt idx="1">
                  <c:v>194.10261774997088</c:v>
                </c:pt>
                <c:pt idx="2">
                  <c:v>194.10261774997088</c:v>
                </c:pt>
                <c:pt idx="3">
                  <c:v>194.10261774997088</c:v>
                </c:pt>
                <c:pt idx="4">
                  <c:v>194.10261774997088</c:v>
                </c:pt>
                <c:pt idx="5">
                  <c:v>194.10261774997088</c:v>
                </c:pt>
                <c:pt idx="6">
                  <c:v>194.10261774997088</c:v>
                </c:pt>
                <c:pt idx="7">
                  <c:v>194.10261774997088</c:v>
                </c:pt>
                <c:pt idx="8">
                  <c:v>194.10261774997088</c:v>
                </c:pt>
                <c:pt idx="9">
                  <c:v>194.10261774997088</c:v>
                </c:pt>
                <c:pt idx="10">
                  <c:v>194.10261774997088</c:v>
                </c:pt>
                <c:pt idx="11">
                  <c:v>194.10261774997088</c:v>
                </c:pt>
                <c:pt idx="12">
                  <c:v>194.10261774997088</c:v>
                </c:pt>
                <c:pt idx="13">
                  <c:v>194.10261774997088</c:v>
                </c:pt>
                <c:pt idx="14">
                  <c:v>194.10261774997088</c:v>
                </c:pt>
                <c:pt idx="15">
                  <c:v>194.10261774997088</c:v>
                </c:pt>
                <c:pt idx="16">
                  <c:v>194.10261774997088</c:v>
                </c:pt>
                <c:pt idx="17">
                  <c:v>194.10261774997088</c:v>
                </c:pt>
                <c:pt idx="18">
                  <c:v>194.10261774997088</c:v>
                </c:pt>
                <c:pt idx="19">
                  <c:v>194.10261774997088</c:v>
                </c:pt>
                <c:pt idx="20">
                  <c:v>194.10261774997088</c:v>
                </c:pt>
                <c:pt idx="21">
                  <c:v>194.10261774997088</c:v>
                </c:pt>
                <c:pt idx="22">
                  <c:v>194.10261774997088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BC-4AF7-8D56-5BBE1FCA0AB4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Worksheets'!$AG$580:$AG$602</c:f>
              <c:numCache>
                <c:formatCode>General</c:formatCode>
                <c:ptCount val="23"/>
                <c:pt idx="0">
                  <c:v>170.10682669447357</c:v>
                </c:pt>
                <c:pt idx="1">
                  <c:v>170.10682669447357</c:v>
                </c:pt>
                <c:pt idx="2">
                  <c:v>170.10682669447357</c:v>
                </c:pt>
                <c:pt idx="3">
                  <c:v>170.10682669447357</c:v>
                </c:pt>
                <c:pt idx="4">
                  <c:v>170.10682669447357</c:v>
                </c:pt>
                <c:pt idx="5">
                  <c:v>170.10682669447357</c:v>
                </c:pt>
                <c:pt idx="6">
                  <c:v>170.10682669447357</c:v>
                </c:pt>
                <c:pt idx="7">
                  <c:v>170.10682669447357</c:v>
                </c:pt>
                <c:pt idx="8">
                  <c:v>170.10682669447357</c:v>
                </c:pt>
                <c:pt idx="9">
                  <c:v>170.10682669447357</c:v>
                </c:pt>
                <c:pt idx="10">
                  <c:v>170.10682669447357</c:v>
                </c:pt>
                <c:pt idx="11">
                  <c:v>170.10682669447357</c:v>
                </c:pt>
                <c:pt idx="12">
                  <c:v>170.10682669447357</c:v>
                </c:pt>
                <c:pt idx="13">
                  <c:v>170.10682669447357</c:v>
                </c:pt>
                <c:pt idx="14">
                  <c:v>170.10682669447357</c:v>
                </c:pt>
                <c:pt idx="15">
                  <c:v>170.10682669447357</c:v>
                </c:pt>
                <c:pt idx="16">
                  <c:v>170.10682669447357</c:v>
                </c:pt>
                <c:pt idx="17">
                  <c:v>170.10682669447357</c:v>
                </c:pt>
                <c:pt idx="18">
                  <c:v>170.10682669447357</c:v>
                </c:pt>
                <c:pt idx="19">
                  <c:v>170.10682669447357</c:v>
                </c:pt>
                <c:pt idx="20">
                  <c:v>170.10682669447357</c:v>
                </c:pt>
                <c:pt idx="21">
                  <c:v>170.10682669447357</c:v>
                </c:pt>
                <c:pt idx="22">
                  <c:v>170.10682669447357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3BC-4AF7-8D56-5BBE1FCA0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698720"/>
        <c:axId val="2098856800"/>
      </c:lineChart>
      <c:catAx>
        <c:axId val="344698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856800"/>
        <c:crosses val="autoZero"/>
        <c:auto val="1"/>
        <c:lblAlgn val="ctr"/>
        <c:lblOffset val="100"/>
        <c:noMultiLvlLbl val="0"/>
      </c:catAx>
      <c:valAx>
        <c:axId val="2098856800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69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04C-434E-8B42-65040D9EAEDD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04C-434E-8B42-65040D9EAEDD}"/>
              </c:ext>
            </c:extLst>
          </c:dPt>
          <c:cat>
            <c:strRef>
              <c:f>'Sample Worksheets'!$A$604:$A$626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Worksheets'!$M$604:$M$626</c:f>
              <c:numCache>
                <c:formatCode>General</c:formatCode>
                <c:ptCount val="23"/>
                <c:pt idx="0">
                  <c:v>94.198999999999955</c:v>
                </c:pt>
                <c:pt idx="1">
                  <c:v>122.898</c:v>
                </c:pt>
                <c:pt idx="2">
                  <c:v>112.273</c:v>
                </c:pt>
                <c:pt idx="4">
                  <c:v>115.18300000000002</c:v>
                </c:pt>
                <c:pt idx="5">
                  <c:v>80.101000000000028</c:v>
                </c:pt>
                <c:pt idx="6">
                  <c:v>112.19899999999996</c:v>
                </c:pt>
                <c:pt idx="8">
                  <c:v>83.548999999999978</c:v>
                </c:pt>
                <c:pt idx="9">
                  <c:v>118.12699999999998</c:v>
                </c:pt>
                <c:pt idx="10">
                  <c:v>101.39999999999998</c:v>
                </c:pt>
                <c:pt idx="12">
                  <c:v>87.161999999999978</c:v>
                </c:pt>
                <c:pt idx="13">
                  <c:v>76.546000000000021</c:v>
                </c:pt>
                <c:pt idx="14">
                  <c:v>116.102</c:v>
                </c:pt>
                <c:pt idx="16">
                  <c:v>95.762</c:v>
                </c:pt>
                <c:pt idx="17">
                  <c:v>106.43600000000001</c:v>
                </c:pt>
                <c:pt idx="18">
                  <c:v>112.43100000000001</c:v>
                </c:pt>
                <c:pt idx="20">
                  <c:v>135.26</c:v>
                </c:pt>
                <c:pt idx="21">
                  <c:v>119.72399999999996</c:v>
                </c:pt>
                <c:pt idx="22">
                  <c:v>147.64699999999996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4C-434E-8B42-65040D9EAEDD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Worksheets'!$AD$604:$AD$626</c:f>
              <c:numCache>
                <c:formatCode>General</c:formatCode>
                <c:ptCount val="23"/>
                <c:pt idx="0">
                  <c:v>109.78999999999998</c:v>
                </c:pt>
                <c:pt idx="1">
                  <c:v>109.78999999999998</c:v>
                </c:pt>
                <c:pt idx="2">
                  <c:v>109.78999999999998</c:v>
                </c:pt>
                <c:pt idx="4">
                  <c:v>102.49433333333333</c:v>
                </c:pt>
                <c:pt idx="5">
                  <c:v>102.49433333333333</c:v>
                </c:pt>
                <c:pt idx="6">
                  <c:v>102.49433333333333</c:v>
                </c:pt>
                <c:pt idx="8">
                  <c:v>101.02533333333331</c:v>
                </c:pt>
                <c:pt idx="9">
                  <c:v>101.02533333333331</c:v>
                </c:pt>
                <c:pt idx="10">
                  <c:v>101.02533333333331</c:v>
                </c:pt>
                <c:pt idx="12">
                  <c:v>93.27</c:v>
                </c:pt>
                <c:pt idx="13">
                  <c:v>93.27</c:v>
                </c:pt>
                <c:pt idx="14">
                  <c:v>93.27</c:v>
                </c:pt>
                <c:pt idx="16">
                  <c:v>104.87633333333333</c:v>
                </c:pt>
                <c:pt idx="17">
                  <c:v>104.87633333333333</c:v>
                </c:pt>
                <c:pt idx="18">
                  <c:v>104.87633333333333</c:v>
                </c:pt>
                <c:pt idx="20">
                  <c:v>134.2103333333333</c:v>
                </c:pt>
                <c:pt idx="21">
                  <c:v>134.2103333333333</c:v>
                </c:pt>
                <c:pt idx="22">
                  <c:v>134.2103333333333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4C-434E-8B42-65040D9EAEDD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Worksheets'!$AE$604:$AE$626</c:f>
              <c:numCache>
                <c:formatCode>General</c:formatCode>
                <c:ptCount val="23"/>
                <c:pt idx="0">
                  <c:v>107.61105555555554</c:v>
                </c:pt>
                <c:pt idx="1">
                  <c:v>107.61105555555554</c:v>
                </c:pt>
                <c:pt idx="2">
                  <c:v>107.61105555555554</c:v>
                </c:pt>
                <c:pt idx="3">
                  <c:v>107.61105555555554</c:v>
                </c:pt>
                <c:pt idx="4">
                  <c:v>107.61105555555554</c:v>
                </c:pt>
                <c:pt idx="5">
                  <c:v>107.61105555555554</c:v>
                </c:pt>
                <c:pt idx="6">
                  <c:v>107.61105555555554</c:v>
                </c:pt>
                <c:pt idx="7">
                  <c:v>107.61105555555554</c:v>
                </c:pt>
                <c:pt idx="8">
                  <c:v>107.61105555555554</c:v>
                </c:pt>
                <c:pt idx="9">
                  <c:v>107.61105555555554</c:v>
                </c:pt>
                <c:pt idx="10">
                  <c:v>107.61105555555554</c:v>
                </c:pt>
                <c:pt idx="11">
                  <c:v>107.61105555555554</c:v>
                </c:pt>
                <c:pt idx="12">
                  <c:v>107.61105555555554</c:v>
                </c:pt>
                <c:pt idx="13">
                  <c:v>107.61105555555554</c:v>
                </c:pt>
                <c:pt idx="14">
                  <c:v>107.61105555555554</c:v>
                </c:pt>
                <c:pt idx="15">
                  <c:v>107.61105555555554</c:v>
                </c:pt>
                <c:pt idx="16">
                  <c:v>107.61105555555554</c:v>
                </c:pt>
                <c:pt idx="17">
                  <c:v>107.61105555555554</c:v>
                </c:pt>
                <c:pt idx="18">
                  <c:v>107.61105555555554</c:v>
                </c:pt>
                <c:pt idx="19">
                  <c:v>107.61105555555554</c:v>
                </c:pt>
                <c:pt idx="20">
                  <c:v>107.61105555555554</c:v>
                </c:pt>
                <c:pt idx="21">
                  <c:v>107.61105555555554</c:v>
                </c:pt>
                <c:pt idx="22">
                  <c:v>107.61105555555554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4C-434E-8B42-65040D9EAEDD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Worksheets'!$AF$604:$AF$626</c:f>
              <c:numCache>
                <c:formatCode>General</c:formatCode>
                <c:ptCount val="23"/>
                <c:pt idx="0">
                  <c:v>126.60488428234505</c:v>
                </c:pt>
                <c:pt idx="1">
                  <c:v>126.60488428234505</c:v>
                </c:pt>
                <c:pt idx="2">
                  <c:v>126.60488428234505</c:v>
                </c:pt>
                <c:pt idx="3">
                  <c:v>126.60488428234505</c:v>
                </c:pt>
                <c:pt idx="4">
                  <c:v>126.60488428234505</c:v>
                </c:pt>
                <c:pt idx="5">
                  <c:v>126.60488428234505</c:v>
                </c:pt>
                <c:pt idx="6">
                  <c:v>126.60488428234505</c:v>
                </c:pt>
                <c:pt idx="7">
                  <c:v>126.60488428234505</c:v>
                </c:pt>
                <c:pt idx="8">
                  <c:v>126.60488428234505</c:v>
                </c:pt>
                <c:pt idx="9">
                  <c:v>126.60488428234505</c:v>
                </c:pt>
                <c:pt idx="10">
                  <c:v>126.60488428234505</c:v>
                </c:pt>
                <c:pt idx="11">
                  <c:v>126.60488428234505</c:v>
                </c:pt>
                <c:pt idx="12">
                  <c:v>126.60488428234505</c:v>
                </c:pt>
                <c:pt idx="13">
                  <c:v>126.60488428234505</c:v>
                </c:pt>
                <c:pt idx="14">
                  <c:v>126.60488428234505</c:v>
                </c:pt>
                <c:pt idx="15">
                  <c:v>126.60488428234505</c:v>
                </c:pt>
                <c:pt idx="16">
                  <c:v>126.60488428234505</c:v>
                </c:pt>
                <c:pt idx="17">
                  <c:v>126.60488428234505</c:v>
                </c:pt>
                <c:pt idx="18">
                  <c:v>126.60488428234505</c:v>
                </c:pt>
                <c:pt idx="19">
                  <c:v>126.60488428234505</c:v>
                </c:pt>
                <c:pt idx="20">
                  <c:v>126.60488428234505</c:v>
                </c:pt>
                <c:pt idx="21">
                  <c:v>126.60488428234505</c:v>
                </c:pt>
                <c:pt idx="22">
                  <c:v>126.60488428234505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4C-434E-8B42-65040D9EAEDD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Worksheets'!$AG$604:$AG$626</c:f>
              <c:numCache>
                <c:formatCode>General</c:formatCode>
                <c:ptCount val="23"/>
                <c:pt idx="0">
                  <c:v>88.617226828766022</c:v>
                </c:pt>
                <c:pt idx="1">
                  <c:v>88.617226828766022</c:v>
                </c:pt>
                <c:pt idx="2">
                  <c:v>88.617226828766022</c:v>
                </c:pt>
                <c:pt idx="3">
                  <c:v>88.617226828766022</c:v>
                </c:pt>
                <c:pt idx="4">
                  <c:v>88.617226828766022</c:v>
                </c:pt>
                <c:pt idx="5">
                  <c:v>88.617226828766022</c:v>
                </c:pt>
                <c:pt idx="6">
                  <c:v>88.617226828766022</c:v>
                </c:pt>
                <c:pt idx="7">
                  <c:v>88.617226828766022</c:v>
                </c:pt>
                <c:pt idx="8">
                  <c:v>88.617226828766022</c:v>
                </c:pt>
                <c:pt idx="9">
                  <c:v>88.617226828766022</c:v>
                </c:pt>
                <c:pt idx="10">
                  <c:v>88.617226828766022</c:v>
                </c:pt>
                <c:pt idx="11">
                  <c:v>88.617226828766022</c:v>
                </c:pt>
                <c:pt idx="12">
                  <c:v>88.617226828766022</c:v>
                </c:pt>
                <c:pt idx="13">
                  <c:v>88.617226828766022</c:v>
                </c:pt>
                <c:pt idx="14">
                  <c:v>88.617226828766022</c:v>
                </c:pt>
                <c:pt idx="15">
                  <c:v>88.617226828766022</c:v>
                </c:pt>
                <c:pt idx="16">
                  <c:v>88.617226828766022</c:v>
                </c:pt>
                <c:pt idx="17">
                  <c:v>88.617226828766022</c:v>
                </c:pt>
                <c:pt idx="18">
                  <c:v>88.617226828766022</c:v>
                </c:pt>
                <c:pt idx="19">
                  <c:v>88.617226828766022</c:v>
                </c:pt>
                <c:pt idx="20">
                  <c:v>88.617226828766022</c:v>
                </c:pt>
                <c:pt idx="21">
                  <c:v>88.617226828766022</c:v>
                </c:pt>
                <c:pt idx="22">
                  <c:v>88.617226828766022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04C-434E-8B42-65040D9EA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858976"/>
        <c:axId val="1998593648"/>
      </c:lineChart>
      <c:catAx>
        <c:axId val="2098858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593648"/>
        <c:crosses val="autoZero"/>
        <c:auto val="1"/>
        <c:lblAlgn val="ctr"/>
        <c:lblOffset val="100"/>
        <c:noMultiLvlLbl val="0"/>
      </c:catAx>
      <c:valAx>
        <c:axId val="1998593648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85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0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4FD2-4651-95E1-33BD474D001F}"/>
              </c:ext>
            </c:extLst>
          </c:dPt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FD2-4651-95E1-33BD474D001F}"/>
              </c:ext>
            </c:extLst>
          </c:dPt>
          <c:dPt>
            <c:idx val="17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4FD2-4651-95E1-33BD474D001F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FD2-4651-95E1-33BD474D001F}"/>
              </c:ext>
            </c:extLst>
          </c:dPt>
          <c:cat>
            <c:strRef>
              <c:f>'Sample Worksheets'!$A$628:$A$650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Worksheets'!$M$628:$M$650</c:f>
              <c:numCache>
                <c:formatCode>General</c:formatCode>
                <c:ptCount val="23"/>
                <c:pt idx="0">
                  <c:v>129.34100000000001</c:v>
                </c:pt>
                <c:pt idx="1">
                  <c:v>122.048</c:v>
                </c:pt>
                <c:pt idx="2">
                  <c:v>111.86899999999997</c:v>
                </c:pt>
                <c:pt idx="4">
                  <c:v>105.70899999999995</c:v>
                </c:pt>
                <c:pt idx="5">
                  <c:v>87.906999999999982</c:v>
                </c:pt>
                <c:pt idx="6">
                  <c:v>97.563999999999965</c:v>
                </c:pt>
                <c:pt idx="8">
                  <c:v>96.033999999999963</c:v>
                </c:pt>
                <c:pt idx="9">
                  <c:v>99.656000000000006</c:v>
                </c:pt>
                <c:pt idx="10">
                  <c:v>60.438999999999965</c:v>
                </c:pt>
                <c:pt idx="12">
                  <c:v>106.477</c:v>
                </c:pt>
                <c:pt idx="13">
                  <c:v>107.96600000000001</c:v>
                </c:pt>
                <c:pt idx="14">
                  <c:v>131.75399999999999</c:v>
                </c:pt>
                <c:pt idx="16">
                  <c:v>94.289999999999992</c:v>
                </c:pt>
                <c:pt idx="17">
                  <c:v>62.888000000000005</c:v>
                </c:pt>
                <c:pt idx="18">
                  <c:v>105.941</c:v>
                </c:pt>
                <c:pt idx="20">
                  <c:v>116.27600000000001</c:v>
                </c:pt>
                <c:pt idx="21">
                  <c:v>141.02349999999998</c:v>
                </c:pt>
                <c:pt idx="22">
                  <c:v>114.74649999999994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D2-4651-95E1-33BD474D001F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Worksheets'!$AD$628:$AD$650</c:f>
              <c:numCache>
                <c:formatCode>General</c:formatCode>
                <c:ptCount val="23"/>
                <c:pt idx="0">
                  <c:v>121.086</c:v>
                </c:pt>
                <c:pt idx="1">
                  <c:v>121.086</c:v>
                </c:pt>
                <c:pt idx="2">
                  <c:v>121.086</c:v>
                </c:pt>
                <c:pt idx="4">
                  <c:v>97.05999999999996</c:v>
                </c:pt>
                <c:pt idx="5">
                  <c:v>97.05999999999996</c:v>
                </c:pt>
                <c:pt idx="6">
                  <c:v>97.05999999999996</c:v>
                </c:pt>
                <c:pt idx="8">
                  <c:v>97.844999999999985</c:v>
                </c:pt>
                <c:pt idx="9">
                  <c:v>97.844999999999985</c:v>
                </c:pt>
                <c:pt idx="10">
                  <c:v>97.844999999999985</c:v>
                </c:pt>
                <c:pt idx="12">
                  <c:v>115.399</c:v>
                </c:pt>
                <c:pt idx="13">
                  <c:v>115.399</c:v>
                </c:pt>
                <c:pt idx="14">
                  <c:v>115.399</c:v>
                </c:pt>
                <c:pt idx="16">
                  <c:v>100.1155</c:v>
                </c:pt>
                <c:pt idx="17">
                  <c:v>100.1155</c:v>
                </c:pt>
                <c:pt idx="18">
                  <c:v>100.1155</c:v>
                </c:pt>
                <c:pt idx="20">
                  <c:v>124.01533333333332</c:v>
                </c:pt>
                <c:pt idx="21">
                  <c:v>124.01533333333332</c:v>
                </c:pt>
                <c:pt idx="22">
                  <c:v>124.01533333333332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D2-4651-95E1-33BD474D001F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Worksheets'!$AE$628:$AE$650</c:f>
              <c:numCache>
                <c:formatCode>General</c:formatCode>
                <c:ptCount val="23"/>
                <c:pt idx="0">
                  <c:v>109.25347222222221</c:v>
                </c:pt>
                <c:pt idx="1">
                  <c:v>109.25347222222221</c:v>
                </c:pt>
                <c:pt idx="2">
                  <c:v>109.25347222222221</c:v>
                </c:pt>
                <c:pt idx="3">
                  <c:v>109.25347222222221</c:v>
                </c:pt>
                <c:pt idx="4">
                  <c:v>109.25347222222221</c:v>
                </c:pt>
                <c:pt idx="5">
                  <c:v>109.25347222222221</c:v>
                </c:pt>
                <c:pt idx="6">
                  <c:v>109.25347222222221</c:v>
                </c:pt>
                <c:pt idx="7">
                  <c:v>109.25347222222221</c:v>
                </c:pt>
                <c:pt idx="8">
                  <c:v>109.25347222222221</c:v>
                </c:pt>
                <c:pt idx="9">
                  <c:v>109.25347222222221</c:v>
                </c:pt>
                <c:pt idx="10">
                  <c:v>109.25347222222221</c:v>
                </c:pt>
                <c:pt idx="11">
                  <c:v>109.25347222222221</c:v>
                </c:pt>
                <c:pt idx="12">
                  <c:v>109.25347222222221</c:v>
                </c:pt>
                <c:pt idx="13">
                  <c:v>109.25347222222221</c:v>
                </c:pt>
                <c:pt idx="14">
                  <c:v>109.25347222222221</c:v>
                </c:pt>
                <c:pt idx="15">
                  <c:v>109.25347222222221</c:v>
                </c:pt>
                <c:pt idx="16">
                  <c:v>109.25347222222221</c:v>
                </c:pt>
                <c:pt idx="17">
                  <c:v>109.25347222222221</c:v>
                </c:pt>
                <c:pt idx="18">
                  <c:v>109.25347222222221</c:v>
                </c:pt>
                <c:pt idx="19">
                  <c:v>109.25347222222221</c:v>
                </c:pt>
                <c:pt idx="20">
                  <c:v>109.25347222222221</c:v>
                </c:pt>
                <c:pt idx="21">
                  <c:v>109.25347222222221</c:v>
                </c:pt>
                <c:pt idx="22">
                  <c:v>109.25347222222221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D2-4651-95E1-33BD474D001F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Worksheets'!$AF$628:$AF$650</c:f>
              <c:numCache>
                <c:formatCode>General</c:formatCode>
                <c:ptCount val="23"/>
                <c:pt idx="0">
                  <c:v>123.9928792348307</c:v>
                </c:pt>
                <c:pt idx="1">
                  <c:v>123.9928792348307</c:v>
                </c:pt>
                <c:pt idx="2">
                  <c:v>123.9928792348307</c:v>
                </c:pt>
                <c:pt idx="3">
                  <c:v>123.9928792348307</c:v>
                </c:pt>
                <c:pt idx="4">
                  <c:v>123.9928792348307</c:v>
                </c:pt>
                <c:pt idx="5">
                  <c:v>123.9928792348307</c:v>
                </c:pt>
                <c:pt idx="6">
                  <c:v>123.9928792348307</c:v>
                </c:pt>
                <c:pt idx="7">
                  <c:v>123.9928792348307</c:v>
                </c:pt>
                <c:pt idx="8">
                  <c:v>123.9928792348307</c:v>
                </c:pt>
                <c:pt idx="9">
                  <c:v>123.9928792348307</c:v>
                </c:pt>
                <c:pt idx="10">
                  <c:v>123.9928792348307</c:v>
                </c:pt>
                <c:pt idx="11">
                  <c:v>123.9928792348307</c:v>
                </c:pt>
                <c:pt idx="12">
                  <c:v>123.9928792348307</c:v>
                </c:pt>
                <c:pt idx="13">
                  <c:v>123.9928792348307</c:v>
                </c:pt>
                <c:pt idx="14">
                  <c:v>123.9928792348307</c:v>
                </c:pt>
                <c:pt idx="15">
                  <c:v>123.9928792348307</c:v>
                </c:pt>
                <c:pt idx="16">
                  <c:v>123.9928792348307</c:v>
                </c:pt>
                <c:pt idx="17">
                  <c:v>123.9928792348307</c:v>
                </c:pt>
                <c:pt idx="18">
                  <c:v>123.9928792348307</c:v>
                </c:pt>
                <c:pt idx="19">
                  <c:v>123.9928792348307</c:v>
                </c:pt>
                <c:pt idx="20">
                  <c:v>123.9928792348307</c:v>
                </c:pt>
                <c:pt idx="21">
                  <c:v>123.9928792348307</c:v>
                </c:pt>
                <c:pt idx="22">
                  <c:v>123.9928792348307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D2-4651-95E1-33BD474D001F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Worksheets'!$AG$628:$AG$650</c:f>
              <c:numCache>
                <c:formatCode>General</c:formatCode>
                <c:ptCount val="23"/>
                <c:pt idx="0">
                  <c:v>94.514065209613733</c:v>
                </c:pt>
                <c:pt idx="1">
                  <c:v>94.514065209613733</c:v>
                </c:pt>
                <c:pt idx="2">
                  <c:v>94.514065209613733</c:v>
                </c:pt>
                <c:pt idx="3">
                  <c:v>94.514065209613733</c:v>
                </c:pt>
                <c:pt idx="4">
                  <c:v>94.514065209613733</c:v>
                </c:pt>
                <c:pt idx="5">
                  <c:v>94.514065209613733</c:v>
                </c:pt>
                <c:pt idx="6">
                  <c:v>94.514065209613733</c:v>
                </c:pt>
                <c:pt idx="7">
                  <c:v>94.514065209613733</c:v>
                </c:pt>
                <c:pt idx="8">
                  <c:v>94.514065209613733</c:v>
                </c:pt>
                <c:pt idx="9">
                  <c:v>94.514065209613733</c:v>
                </c:pt>
                <c:pt idx="10">
                  <c:v>94.514065209613733</c:v>
                </c:pt>
                <c:pt idx="11">
                  <c:v>94.514065209613733</c:v>
                </c:pt>
                <c:pt idx="12">
                  <c:v>94.514065209613733</c:v>
                </c:pt>
                <c:pt idx="13">
                  <c:v>94.514065209613733</c:v>
                </c:pt>
                <c:pt idx="14">
                  <c:v>94.514065209613733</c:v>
                </c:pt>
                <c:pt idx="15">
                  <c:v>94.514065209613733</c:v>
                </c:pt>
                <c:pt idx="16">
                  <c:v>94.514065209613733</c:v>
                </c:pt>
                <c:pt idx="17">
                  <c:v>94.514065209613733</c:v>
                </c:pt>
                <c:pt idx="18">
                  <c:v>94.514065209613733</c:v>
                </c:pt>
                <c:pt idx="19">
                  <c:v>94.514065209613733</c:v>
                </c:pt>
                <c:pt idx="20">
                  <c:v>94.514065209613733</c:v>
                </c:pt>
                <c:pt idx="21">
                  <c:v>94.514065209613733</c:v>
                </c:pt>
                <c:pt idx="22">
                  <c:v>94.514065209613733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FD2-4651-95E1-33BD474D0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594192"/>
        <c:axId val="674153648"/>
      </c:lineChart>
      <c:catAx>
        <c:axId val="1998594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53648"/>
        <c:crosses val="autoZero"/>
        <c:auto val="1"/>
        <c:lblAlgn val="ctr"/>
        <c:lblOffset val="100"/>
        <c:noMultiLvlLbl val="0"/>
      </c:catAx>
      <c:valAx>
        <c:axId val="674153648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5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0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1B0-4AB0-A984-DBBB533B78DD}"/>
              </c:ext>
            </c:extLst>
          </c:dPt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1B0-4AB0-A984-DBBB533B78DD}"/>
              </c:ext>
            </c:extLst>
          </c:dPt>
          <c:dPt>
            <c:idx val="17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1B0-4AB0-A984-DBBB533B78DD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1B0-4AB0-A984-DBBB533B78DD}"/>
              </c:ext>
            </c:extLst>
          </c:dPt>
          <c:cat>
            <c:strRef>
              <c:f>'Sample Worksheets'!$A$652:$A$674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Worksheets'!$M$652:$M$674</c:f>
              <c:numCache>
                <c:formatCode>General</c:formatCode>
                <c:ptCount val="23"/>
                <c:pt idx="0">
                  <c:v>137.00449999999998</c:v>
                </c:pt>
                <c:pt idx="1">
                  <c:v>140.05549999999999</c:v>
                </c:pt>
                <c:pt idx="2">
                  <c:v>130.631</c:v>
                </c:pt>
                <c:pt idx="4">
                  <c:v>131.87049999999999</c:v>
                </c:pt>
                <c:pt idx="5">
                  <c:v>148.14249999999998</c:v>
                </c:pt>
                <c:pt idx="6">
                  <c:v>158.37949999999995</c:v>
                </c:pt>
                <c:pt idx="8">
                  <c:v>104.13949999999997</c:v>
                </c:pt>
                <c:pt idx="9">
                  <c:v>124.29649999999998</c:v>
                </c:pt>
                <c:pt idx="10">
                  <c:v>83.732499999999987</c:v>
                </c:pt>
                <c:pt idx="12">
                  <c:v>140.34550000000002</c:v>
                </c:pt>
                <c:pt idx="13">
                  <c:v>146.22449999999998</c:v>
                </c:pt>
                <c:pt idx="14">
                  <c:v>140.80049999999997</c:v>
                </c:pt>
                <c:pt idx="16">
                  <c:v>143.79349999999997</c:v>
                </c:pt>
                <c:pt idx="17">
                  <c:v>78.134499999999974</c:v>
                </c:pt>
                <c:pt idx="18">
                  <c:v>140.96549999999999</c:v>
                </c:pt>
                <c:pt idx="20">
                  <c:v>160.63650000000001</c:v>
                </c:pt>
                <c:pt idx="21">
                  <c:v>155.38649999999998</c:v>
                </c:pt>
                <c:pt idx="22">
                  <c:v>172.74250000000001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B0-4AB0-A984-DBBB533B78DD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Worksheets'!$AD$652:$AD$674</c:f>
              <c:numCache>
                <c:formatCode>General</c:formatCode>
                <c:ptCount val="23"/>
                <c:pt idx="0">
                  <c:v>135.89699999999996</c:v>
                </c:pt>
                <c:pt idx="1">
                  <c:v>135.89699999999996</c:v>
                </c:pt>
                <c:pt idx="2">
                  <c:v>135.89699999999996</c:v>
                </c:pt>
                <c:pt idx="4">
                  <c:v>146.1308333333333</c:v>
                </c:pt>
                <c:pt idx="5">
                  <c:v>146.1308333333333</c:v>
                </c:pt>
                <c:pt idx="6">
                  <c:v>146.1308333333333</c:v>
                </c:pt>
                <c:pt idx="8">
                  <c:v>114.21799999999998</c:v>
                </c:pt>
                <c:pt idx="9">
                  <c:v>114.21799999999998</c:v>
                </c:pt>
                <c:pt idx="10">
                  <c:v>114.21799999999998</c:v>
                </c:pt>
                <c:pt idx="12">
                  <c:v>142.45683333333332</c:v>
                </c:pt>
                <c:pt idx="13">
                  <c:v>142.45683333333332</c:v>
                </c:pt>
                <c:pt idx="14">
                  <c:v>142.45683333333332</c:v>
                </c:pt>
                <c:pt idx="16">
                  <c:v>142.37949999999998</c:v>
                </c:pt>
                <c:pt idx="17">
                  <c:v>142.37949999999998</c:v>
                </c:pt>
                <c:pt idx="18">
                  <c:v>142.37949999999998</c:v>
                </c:pt>
                <c:pt idx="20">
                  <c:v>162.92183333333335</c:v>
                </c:pt>
                <c:pt idx="21">
                  <c:v>162.92183333333335</c:v>
                </c:pt>
                <c:pt idx="22">
                  <c:v>162.92183333333335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B0-4AB0-A984-DBBB533B78DD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Worksheets'!$AE$652:$AE$674</c:f>
              <c:numCache>
                <c:formatCode>General</c:formatCode>
                <c:ptCount val="23"/>
                <c:pt idx="0">
                  <c:v>140.66733333333332</c:v>
                </c:pt>
                <c:pt idx="1">
                  <c:v>140.66733333333332</c:v>
                </c:pt>
                <c:pt idx="2">
                  <c:v>140.66733333333332</c:v>
                </c:pt>
                <c:pt idx="3">
                  <c:v>140.66733333333332</c:v>
                </c:pt>
                <c:pt idx="4">
                  <c:v>140.66733333333332</c:v>
                </c:pt>
                <c:pt idx="5">
                  <c:v>140.66733333333332</c:v>
                </c:pt>
                <c:pt idx="6">
                  <c:v>140.66733333333332</c:v>
                </c:pt>
                <c:pt idx="7">
                  <c:v>140.66733333333332</c:v>
                </c:pt>
                <c:pt idx="8">
                  <c:v>140.66733333333332</c:v>
                </c:pt>
                <c:pt idx="9">
                  <c:v>140.66733333333332</c:v>
                </c:pt>
                <c:pt idx="10">
                  <c:v>140.66733333333332</c:v>
                </c:pt>
                <c:pt idx="11">
                  <c:v>140.66733333333332</c:v>
                </c:pt>
                <c:pt idx="12">
                  <c:v>140.66733333333332</c:v>
                </c:pt>
                <c:pt idx="13">
                  <c:v>140.66733333333332</c:v>
                </c:pt>
                <c:pt idx="14">
                  <c:v>140.66733333333332</c:v>
                </c:pt>
                <c:pt idx="15">
                  <c:v>140.66733333333332</c:v>
                </c:pt>
                <c:pt idx="16">
                  <c:v>140.66733333333332</c:v>
                </c:pt>
                <c:pt idx="17">
                  <c:v>140.66733333333332</c:v>
                </c:pt>
                <c:pt idx="18">
                  <c:v>140.66733333333332</c:v>
                </c:pt>
                <c:pt idx="19">
                  <c:v>140.66733333333332</c:v>
                </c:pt>
                <c:pt idx="20">
                  <c:v>140.66733333333332</c:v>
                </c:pt>
                <c:pt idx="21">
                  <c:v>140.66733333333332</c:v>
                </c:pt>
                <c:pt idx="22">
                  <c:v>140.66733333333332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B0-4AB0-A984-DBBB533B78DD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Worksheets'!$AF$652:$AF$674</c:f>
              <c:numCache>
                <c:formatCode>General</c:formatCode>
                <c:ptCount val="23"/>
                <c:pt idx="0">
                  <c:v>156.60606243178859</c:v>
                </c:pt>
                <c:pt idx="1">
                  <c:v>156.60606243178859</c:v>
                </c:pt>
                <c:pt idx="2">
                  <c:v>156.60606243178859</c:v>
                </c:pt>
                <c:pt idx="3">
                  <c:v>156.60606243178859</c:v>
                </c:pt>
                <c:pt idx="4">
                  <c:v>156.60606243178859</c:v>
                </c:pt>
                <c:pt idx="5">
                  <c:v>156.60606243178859</c:v>
                </c:pt>
                <c:pt idx="6">
                  <c:v>156.60606243178859</c:v>
                </c:pt>
                <c:pt idx="7">
                  <c:v>156.60606243178859</c:v>
                </c:pt>
                <c:pt idx="8">
                  <c:v>156.60606243178859</c:v>
                </c:pt>
                <c:pt idx="9">
                  <c:v>156.60606243178859</c:v>
                </c:pt>
                <c:pt idx="10">
                  <c:v>156.60606243178859</c:v>
                </c:pt>
                <c:pt idx="11">
                  <c:v>156.60606243178859</c:v>
                </c:pt>
                <c:pt idx="12">
                  <c:v>156.60606243178859</c:v>
                </c:pt>
                <c:pt idx="13">
                  <c:v>156.60606243178859</c:v>
                </c:pt>
                <c:pt idx="14">
                  <c:v>156.60606243178859</c:v>
                </c:pt>
                <c:pt idx="15">
                  <c:v>156.60606243178859</c:v>
                </c:pt>
                <c:pt idx="16">
                  <c:v>156.60606243178859</c:v>
                </c:pt>
                <c:pt idx="17">
                  <c:v>156.60606243178859</c:v>
                </c:pt>
                <c:pt idx="18">
                  <c:v>156.60606243178859</c:v>
                </c:pt>
                <c:pt idx="19">
                  <c:v>156.60606243178859</c:v>
                </c:pt>
                <c:pt idx="20">
                  <c:v>156.60606243178859</c:v>
                </c:pt>
                <c:pt idx="21">
                  <c:v>156.60606243178859</c:v>
                </c:pt>
                <c:pt idx="22">
                  <c:v>156.60606243178859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B0-4AB0-A984-DBBB533B78DD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Worksheets'!$AG$652:$AG$674</c:f>
              <c:numCache>
                <c:formatCode>General</c:formatCode>
                <c:ptCount val="23"/>
                <c:pt idx="0">
                  <c:v>124.72860423487803</c:v>
                </c:pt>
                <c:pt idx="1">
                  <c:v>124.72860423487803</c:v>
                </c:pt>
                <c:pt idx="2">
                  <c:v>124.72860423487803</c:v>
                </c:pt>
                <c:pt idx="3">
                  <c:v>124.72860423487803</c:v>
                </c:pt>
                <c:pt idx="4">
                  <c:v>124.72860423487803</c:v>
                </c:pt>
                <c:pt idx="5">
                  <c:v>124.72860423487803</c:v>
                </c:pt>
                <c:pt idx="6">
                  <c:v>124.72860423487803</c:v>
                </c:pt>
                <c:pt idx="7">
                  <c:v>124.72860423487803</c:v>
                </c:pt>
                <c:pt idx="8">
                  <c:v>124.72860423487803</c:v>
                </c:pt>
                <c:pt idx="9">
                  <c:v>124.72860423487803</c:v>
                </c:pt>
                <c:pt idx="10">
                  <c:v>124.72860423487803</c:v>
                </c:pt>
                <c:pt idx="11">
                  <c:v>124.72860423487803</c:v>
                </c:pt>
                <c:pt idx="12">
                  <c:v>124.72860423487803</c:v>
                </c:pt>
                <c:pt idx="13">
                  <c:v>124.72860423487803</c:v>
                </c:pt>
                <c:pt idx="14">
                  <c:v>124.72860423487803</c:v>
                </c:pt>
                <c:pt idx="15">
                  <c:v>124.72860423487803</c:v>
                </c:pt>
                <c:pt idx="16">
                  <c:v>124.72860423487803</c:v>
                </c:pt>
                <c:pt idx="17">
                  <c:v>124.72860423487803</c:v>
                </c:pt>
                <c:pt idx="18">
                  <c:v>124.72860423487803</c:v>
                </c:pt>
                <c:pt idx="19">
                  <c:v>124.72860423487803</c:v>
                </c:pt>
                <c:pt idx="20">
                  <c:v>124.72860423487803</c:v>
                </c:pt>
                <c:pt idx="21">
                  <c:v>124.72860423487803</c:v>
                </c:pt>
                <c:pt idx="22">
                  <c:v>124.72860423487803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1B0-4AB0-A984-DBBB533B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59088"/>
        <c:axId val="674167792"/>
      </c:lineChart>
      <c:catAx>
        <c:axId val="67415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67792"/>
        <c:crosses val="autoZero"/>
        <c:auto val="1"/>
        <c:lblAlgn val="ctr"/>
        <c:lblOffset val="100"/>
        <c:noMultiLvlLbl val="0"/>
      </c:catAx>
      <c:valAx>
        <c:axId val="674167792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5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93E5-4DD1-A35B-7C82DF74CE92}"/>
              </c:ext>
            </c:extLst>
          </c:dPt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3E5-4DD1-A35B-7C82DF74CE92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3E5-4DD1-A35B-7C82DF74CE92}"/>
              </c:ext>
            </c:extLst>
          </c:dPt>
          <c:cat>
            <c:strRef>
              <c:f>'Sample Worksheets'!$A$676:$A$698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Worksheets'!$M$676:$M$698</c:f>
              <c:numCache>
                <c:formatCode>General</c:formatCode>
                <c:ptCount val="23"/>
                <c:pt idx="0">
                  <c:v>0</c:v>
                </c:pt>
                <c:pt idx="1">
                  <c:v>190.2475</c:v>
                </c:pt>
                <c:pt idx="2">
                  <c:v>183.0035</c:v>
                </c:pt>
                <c:pt idx="4">
                  <c:v>175.98299999999998</c:v>
                </c:pt>
                <c:pt idx="5">
                  <c:v>176.94199999999998</c:v>
                </c:pt>
                <c:pt idx="6">
                  <c:v>180.90300000000002</c:v>
                </c:pt>
                <c:pt idx="8">
                  <c:v>179.66299999999998</c:v>
                </c:pt>
                <c:pt idx="9">
                  <c:v>155.81699999999998</c:v>
                </c:pt>
                <c:pt idx="10">
                  <c:v>157.79299999999998</c:v>
                </c:pt>
                <c:pt idx="12">
                  <c:v>175.59499999999997</c:v>
                </c:pt>
                <c:pt idx="13">
                  <c:v>174.80099999999999</c:v>
                </c:pt>
                <c:pt idx="14">
                  <c:v>175.14</c:v>
                </c:pt>
                <c:pt idx="16">
                  <c:v>157.619</c:v>
                </c:pt>
                <c:pt idx="17">
                  <c:v>193.09900000000002</c:v>
                </c:pt>
                <c:pt idx="18">
                  <c:v>200.61500000000001</c:v>
                </c:pt>
                <c:pt idx="20">
                  <c:v>171.626</c:v>
                </c:pt>
                <c:pt idx="21">
                  <c:v>159.64499999999998</c:v>
                </c:pt>
                <c:pt idx="22">
                  <c:v>174.67699999999999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E5-4DD1-A35B-7C82DF74CE92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Worksheets'!$AD$676:$AD$698</c:f>
              <c:numCache>
                <c:formatCode>General</c:formatCode>
                <c:ptCount val="23"/>
                <c:pt idx="0">
                  <c:v>186.62549999999999</c:v>
                </c:pt>
                <c:pt idx="1">
                  <c:v>186.62549999999999</c:v>
                </c:pt>
                <c:pt idx="2">
                  <c:v>186.62549999999999</c:v>
                </c:pt>
                <c:pt idx="4">
                  <c:v>177.94266666666667</c:v>
                </c:pt>
                <c:pt idx="5">
                  <c:v>177.94266666666667</c:v>
                </c:pt>
                <c:pt idx="6">
                  <c:v>177.94266666666667</c:v>
                </c:pt>
                <c:pt idx="8">
                  <c:v>164.42433333333329</c:v>
                </c:pt>
                <c:pt idx="9">
                  <c:v>164.42433333333329</c:v>
                </c:pt>
                <c:pt idx="10">
                  <c:v>164.42433333333329</c:v>
                </c:pt>
                <c:pt idx="12">
                  <c:v>175.17866666666666</c:v>
                </c:pt>
                <c:pt idx="13">
                  <c:v>175.17866666666666</c:v>
                </c:pt>
                <c:pt idx="14">
                  <c:v>175.17866666666666</c:v>
                </c:pt>
                <c:pt idx="16">
                  <c:v>183.7776666666667</c:v>
                </c:pt>
                <c:pt idx="17">
                  <c:v>183.7776666666667</c:v>
                </c:pt>
                <c:pt idx="18">
                  <c:v>183.7776666666667</c:v>
                </c:pt>
                <c:pt idx="20">
                  <c:v>168.64933333333332</c:v>
                </c:pt>
                <c:pt idx="21">
                  <c:v>168.64933333333332</c:v>
                </c:pt>
                <c:pt idx="22">
                  <c:v>168.64933333333332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E5-4DD1-A35B-7C82DF74CE92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Worksheets'!$AE$676:$AE$698</c:f>
              <c:numCache>
                <c:formatCode>General</c:formatCode>
                <c:ptCount val="23"/>
                <c:pt idx="0">
                  <c:v>176.09969444444445</c:v>
                </c:pt>
                <c:pt idx="1">
                  <c:v>176.09969444444445</c:v>
                </c:pt>
                <c:pt idx="2">
                  <c:v>176.09969444444445</c:v>
                </c:pt>
                <c:pt idx="3">
                  <c:v>176.09969444444445</c:v>
                </c:pt>
                <c:pt idx="4">
                  <c:v>176.09969444444445</c:v>
                </c:pt>
                <c:pt idx="5">
                  <c:v>176.09969444444445</c:v>
                </c:pt>
                <c:pt idx="6">
                  <c:v>176.09969444444445</c:v>
                </c:pt>
                <c:pt idx="7">
                  <c:v>176.09969444444445</c:v>
                </c:pt>
                <c:pt idx="8">
                  <c:v>176.09969444444445</c:v>
                </c:pt>
                <c:pt idx="9">
                  <c:v>176.09969444444445</c:v>
                </c:pt>
                <c:pt idx="10">
                  <c:v>176.09969444444445</c:v>
                </c:pt>
                <c:pt idx="11">
                  <c:v>176.09969444444445</c:v>
                </c:pt>
                <c:pt idx="12">
                  <c:v>176.09969444444445</c:v>
                </c:pt>
                <c:pt idx="13">
                  <c:v>176.09969444444445</c:v>
                </c:pt>
                <c:pt idx="14">
                  <c:v>176.09969444444445</c:v>
                </c:pt>
                <c:pt idx="15">
                  <c:v>176.09969444444445</c:v>
                </c:pt>
                <c:pt idx="16">
                  <c:v>176.09969444444445</c:v>
                </c:pt>
                <c:pt idx="17">
                  <c:v>176.09969444444445</c:v>
                </c:pt>
                <c:pt idx="18">
                  <c:v>176.09969444444445</c:v>
                </c:pt>
                <c:pt idx="19">
                  <c:v>176.09969444444445</c:v>
                </c:pt>
                <c:pt idx="20">
                  <c:v>176.09969444444445</c:v>
                </c:pt>
                <c:pt idx="21">
                  <c:v>176.09969444444445</c:v>
                </c:pt>
                <c:pt idx="22">
                  <c:v>176.09969444444445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E5-4DD1-A35B-7C82DF74CE92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Worksheets'!$AF$676:$AF$698</c:f>
              <c:numCache>
                <c:formatCode>General</c:formatCode>
                <c:ptCount val="23"/>
                <c:pt idx="0">
                  <c:v>188.72776445666153</c:v>
                </c:pt>
                <c:pt idx="1">
                  <c:v>188.72776445666153</c:v>
                </c:pt>
                <c:pt idx="2">
                  <c:v>188.72776445666153</c:v>
                </c:pt>
                <c:pt idx="3">
                  <c:v>188.72776445666153</c:v>
                </c:pt>
                <c:pt idx="4">
                  <c:v>188.72776445666153</c:v>
                </c:pt>
                <c:pt idx="5">
                  <c:v>188.72776445666153</c:v>
                </c:pt>
                <c:pt idx="6">
                  <c:v>188.72776445666153</c:v>
                </c:pt>
                <c:pt idx="7">
                  <c:v>188.72776445666153</c:v>
                </c:pt>
                <c:pt idx="8">
                  <c:v>188.72776445666153</c:v>
                </c:pt>
                <c:pt idx="9">
                  <c:v>188.72776445666153</c:v>
                </c:pt>
                <c:pt idx="10">
                  <c:v>188.72776445666153</c:v>
                </c:pt>
                <c:pt idx="11">
                  <c:v>188.72776445666153</c:v>
                </c:pt>
                <c:pt idx="12">
                  <c:v>188.72776445666153</c:v>
                </c:pt>
                <c:pt idx="13">
                  <c:v>188.72776445666153</c:v>
                </c:pt>
                <c:pt idx="14">
                  <c:v>188.72776445666153</c:v>
                </c:pt>
                <c:pt idx="15">
                  <c:v>188.72776445666153</c:v>
                </c:pt>
                <c:pt idx="16">
                  <c:v>188.72776445666153</c:v>
                </c:pt>
                <c:pt idx="17">
                  <c:v>188.72776445666153</c:v>
                </c:pt>
                <c:pt idx="18">
                  <c:v>188.72776445666153</c:v>
                </c:pt>
                <c:pt idx="19">
                  <c:v>188.72776445666153</c:v>
                </c:pt>
                <c:pt idx="20">
                  <c:v>188.72776445666153</c:v>
                </c:pt>
                <c:pt idx="21">
                  <c:v>188.72776445666153</c:v>
                </c:pt>
                <c:pt idx="22">
                  <c:v>188.72776445666153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E5-4DD1-A35B-7C82DF74CE92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Worksheets'!$AG$676:$AG$698</c:f>
              <c:numCache>
                <c:formatCode>General</c:formatCode>
                <c:ptCount val="23"/>
                <c:pt idx="0">
                  <c:v>163.47162443222737</c:v>
                </c:pt>
                <c:pt idx="1">
                  <c:v>163.47162443222737</c:v>
                </c:pt>
                <c:pt idx="2">
                  <c:v>163.47162443222737</c:v>
                </c:pt>
                <c:pt idx="3">
                  <c:v>163.47162443222737</c:v>
                </c:pt>
                <c:pt idx="4">
                  <c:v>163.47162443222737</c:v>
                </c:pt>
                <c:pt idx="5">
                  <c:v>163.47162443222737</c:v>
                </c:pt>
                <c:pt idx="6">
                  <c:v>163.47162443222737</c:v>
                </c:pt>
                <c:pt idx="7">
                  <c:v>163.47162443222737</c:v>
                </c:pt>
                <c:pt idx="8">
                  <c:v>163.47162443222737</c:v>
                </c:pt>
                <c:pt idx="9">
                  <c:v>163.47162443222737</c:v>
                </c:pt>
                <c:pt idx="10">
                  <c:v>163.47162443222737</c:v>
                </c:pt>
                <c:pt idx="11">
                  <c:v>163.47162443222737</c:v>
                </c:pt>
                <c:pt idx="12">
                  <c:v>163.47162443222737</c:v>
                </c:pt>
                <c:pt idx="13">
                  <c:v>163.47162443222737</c:v>
                </c:pt>
                <c:pt idx="14">
                  <c:v>163.47162443222737</c:v>
                </c:pt>
                <c:pt idx="15">
                  <c:v>163.47162443222737</c:v>
                </c:pt>
                <c:pt idx="16">
                  <c:v>163.47162443222737</c:v>
                </c:pt>
                <c:pt idx="17">
                  <c:v>163.47162443222737</c:v>
                </c:pt>
                <c:pt idx="18">
                  <c:v>163.47162443222737</c:v>
                </c:pt>
                <c:pt idx="19">
                  <c:v>163.47162443222737</c:v>
                </c:pt>
                <c:pt idx="20">
                  <c:v>163.47162443222737</c:v>
                </c:pt>
                <c:pt idx="21">
                  <c:v>163.47162443222737</c:v>
                </c:pt>
                <c:pt idx="22">
                  <c:v>163.47162443222737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E5-4DD1-A35B-7C82DF74C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53104"/>
        <c:axId val="674158544"/>
      </c:lineChart>
      <c:catAx>
        <c:axId val="674153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58544"/>
        <c:crosses val="autoZero"/>
        <c:auto val="1"/>
        <c:lblAlgn val="ctr"/>
        <c:lblOffset val="100"/>
        <c:noMultiLvlLbl val="0"/>
      </c:catAx>
      <c:valAx>
        <c:axId val="67415854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5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1C5-4D23-B76B-D0FF85A7C157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1C5-4D23-B76B-D0FF85A7C157}"/>
              </c:ext>
            </c:extLst>
          </c:dPt>
          <c:cat>
            <c:strRef>
              <c:f>'Sample Worksheets'!$A$26:$A$48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Worksheets'!$M$26:$M$48</c:f>
              <c:numCache>
                <c:formatCode>General</c:formatCode>
                <c:ptCount val="23"/>
                <c:pt idx="0">
                  <c:v>103.00200000000001</c:v>
                </c:pt>
                <c:pt idx="1">
                  <c:v>78.726499999999959</c:v>
                </c:pt>
                <c:pt idx="2">
                  <c:v>108.35999999999999</c:v>
                </c:pt>
                <c:pt idx="4">
                  <c:v>96.638500000000022</c:v>
                </c:pt>
                <c:pt idx="5">
                  <c:v>108.91499999999999</c:v>
                </c:pt>
                <c:pt idx="6">
                  <c:v>116.19149999999999</c:v>
                </c:pt>
                <c:pt idx="8">
                  <c:v>102.16</c:v>
                </c:pt>
                <c:pt idx="9">
                  <c:v>123.69149999999999</c:v>
                </c:pt>
                <c:pt idx="10">
                  <c:v>99.846000000000004</c:v>
                </c:pt>
                <c:pt idx="12">
                  <c:v>103.87949999999998</c:v>
                </c:pt>
                <c:pt idx="13">
                  <c:v>126.35399999999998</c:v>
                </c:pt>
                <c:pt idx="14">
                  <c:v>137.15299999999999</c:v>
                </c:pt>
                <c:pt idx="16">
                  <c:v>105.30199999999999</c:v>
                </c:pt>
                <c:pt idx="17">
                  <c:v>131.73649999999998</c:v>
                </c:pt>
                <c:pt idx="18">
                  <c:v>121.30199999999999</c:v>
                </c:pt>
                <c:pt idx="20">
                  <c:v>110.99500000000006</c:v>
                </c:pt>
                <c:pt idx="21">
                  <c:v>93.956000000000017</c:v>
                </c:pt>
                <c:pt idx="22">
                  <c:v>127.17150000000001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C5-4D23-B76B-D0FF85A7C157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Worksheets'!$AD$26:$AD$48</c:f>
              <c:numCache>
                <c:formatCode>General</c:formatCode>
                <c:ptCount val="23"/>
                <c:pt idx="0">
                  <c:v>96.696166666666656</c:v>
                </c:pt>
                <c:pt idx="1">
                  <c:v>96.696166666666656</c:v>
                </c:pt>
                <c:pt idx="2">
                  <c:v>96.696166666666656</c:v>
                </c:pt>
                <c:pt idx="4">
                  <c:v>107.24833333333333</c:v>
                </c:pt>
                <c:pt idx="5">
                  <c:v>107.24833333333333</c:v>
                </c:pt>
                <c:pt idx="6">
                  <c:v>107.24833333333333</c:v>
                </c:pt>
                <c:pt idx="8">
                  <c:v>108.56583333333333</c:v>
                </c:pt>
                <c:pt idx="9">
                  <c:v>108.56583333333333</c:v>
                </c:pt>
                <c:pt idx="10">
                  <c:v>108.56583333333333</c:v>
                </c:pt>
                <c:pt idx="12">
                  <c:v>122.46216666666665</c:v>
                </c:pt>
                <c:pt idx="13">
                  <c:v>122.46216666666665</c:v>
                </c:pt>
                <c:pt idx="14">
                  <c:v>122.46216666666665</c:v>
                </c:pt>
                <c:pt idx="16">
                  <c:v>119.44683333333332</c:v>
                </c:pt>
                <c:pt idx="17">
                  <c:v>119.44683333333332</c:v>
                </c:pt>
                <c:pt idx="18">
                  <c:v>119.44683333333332</c:v>
                </c:pt>
                <c:pt idx="20">
                  <c:v>110.70750000000002</c:v>
                </c:pt>
                <c:pt idx="21">
                  <c:v>110.70750000000002</c:v>
                </c:pt>
                <c:pt idx="22">
                  <c:v>110.70750000000002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C5-4D23-B76B-D0FF85A7C157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Worksheets'!$AE$26:$AE$48</c:f>
              <c:numCache>
                <c:formatCode>General</c:formatCode>
                <c:ptCount val="23"/>
                <c:pt idx="0">
                  <c:v>110.85447222222221</c:v>
                </c:pt>
                <c:pt idx="1">
                  <c:v>110.85447222222221</c:v>
                </c:pt>
                <c:pt idx="2">
                  <c:v>110.85447222222221</c:v>
                </c:pt>
                <c:pt idx="3">
                  <c:v>110.85447222222221</c:v>
                </c:pt>
                <c:pt idx="4">
                  <c:v>110.85447222222221</c:v>
                </c:pt>
                <c:pt idx="5">
                  <c:v>110.85447222222221</c:v>
                </c:pt>
                <c:pt idx="6">
                  <c:v>110.85447222222221</c:v>
                </c:pt>
                <c:pt idx="7">
                  <c:v>110.85447222222221</c:v>
                </c:pt>
                <c:pt idx="8">
                  <c:v>110.85447222222221</c:v>
                </c:pt>
                <c:pt idx="9">
                  <c:v>110.85447222222221</c:v>
                </c:pt>
                <c:pt idx="10">
                  <c:v>110.85447222222221</c:v>
                </c:pt>
                <c:pt idx="11">
                  <c:v>110.85447222222221</c:v>
                </c:pt>
                <c:pt idx="12">
                  <c:v>110.85447222222221</c:v>
                </c:pt>
                <c:pt idx="13">
                  <c:v>110.85447222222221</c:v>
                </c:pt>
                <c:pt idx="14">
                  <c:v>110.85447222222221</c:v>
                </c:pt>
                <c:pt idx="15">
                  <c:v>110.85447222222221</c:v>
                </c:pt>
                <c:pt idx="16">
                  <c:v>110.85447222222221</c:v>
                </c:pt>
                <c:pt idx="17">
                  <c:v>110.85447222222221</c:v>
                </c:pt>
                <c:pt idx="18">
                  <c:v>110.85447222222221</c:v>
                </c:pt>
                <c:pt idx="19">
                  <c:v>110.85447222222221</c:v>
                </c:pt>
                <c:pt idx="20">
                  <c:v>110.85447222222221</c:v>
                </c:pt>
                <c:pt idx="21">
                  <c:v>110.85447222222221</c:v>
                </c:pt>
                <c:pt idx="22">
                  <c:v>110.85447222222221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C5-4D23-B76B-D0FF85A7C157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Worksheets'!$AF$26:$AF$48</c:f>
              <c:numCache>
                <c:formatCode>General</c:formatCode>
                <c:ptCount val="23"/>
                <c:pt idx="0">
                  <c:v>125.8139483115387</c:v>
                </c:pt>
                <c:pt idx="1">
                  <c:v>125.8139483115387</c:v>
                </c:pt>
                <c:pt idx="2">
                  <c:v>125.8139483115387</c:v>
                </c:pt>
                <c:pt idx="3">
                  <c:v>125.8139483115387</c:v>
                </c:pt>
                <c:pt idx="4">
                  <c:v>125.8139483115387</c:v>
                </c:pt>
                <c:pt idx="5">
                  <c:v>125.8139483115387</c:v>
                </c:pt>
                <c:pt idx="6">
                  <c:v>125.8139483115387</c:v>
                </c:pt>
                <c:pt idx="7">
                  <c:v>125.8139483115387</c:v>
                </c:pt>
                <c:pt idx="8">
                  <c:v>125.8139483115387</c:v>
                </c:pt>
                <c:pt idx="9">
                  <c:v>125.8139483115387</c:v>
                </c:pt>
                <c:pt idx="10">
                  <c:v>125.8139483115387</c:v>
                </c:pt>
                <c:pt idx="11">
                  <c:v>125.8139483115387</c:v>
                </c:pt>
                <c:pt idx="12">
                  <c:v>125.8139483115387</c:v>
                </c:pt>
                <c:pt idx="13">
                  <c:v>125.8139483115387</c:v>
                </c:pt>
                <c:pt idx="14">
                  <c:v>125.8139483115387</c:v>
                </c:pt>
                <c:pt idx="15">
                  <c:v>125.8139483115387</c:v>
                </c:pt>
                <c:pt idx="16">
                  <c:v>125.8139483115387</c:v>
                </c:pt>
                <c:pt idx="17">
                  <c:v>125.8139483115387</c:v>
                </c:pt>
                <c:pt idx="18">
                  <c:v>125.8139483115387</c:v>
                </c:pt>
                <c:pt idx="19">
                  <c:v>125.8139483115387</c:v>
                </c:pt>
                <c:pt idx="20">
                  <c:v>125.8139483115387</c:v>
                </c:pt>
                <c:pt idx="21">
                  <c:v>125.8139483115387</c:v>
                </c:pt>
                <c:pt idx="22">
                  <c:v>125.8139483115387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C5-4D23-B76B-D0FF85A7C157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Worksheets'!$AG$26:$AG$48</c:f>
              <c:numCache>
                <c:formatCode>General</c:formatCode>
                <c:ptCount val="23"/>
                <c:pt idx="0">
                  <c:v>95.894996132905732</c:v>
                </c:pt>
                <c:pt idx="1">
                  <c:v>95.894996132905732</c:v>
                </c:pt>
                <c:pt idx="2">
                  <c:v>95.894996132905732</c:v>
                </c:pt>
                <c:pt idx="3">
                  <c:v>95.894996132905732</c:v>
                </c:pt>
                <c:pt idx="4">
                  <c:v>95.894996132905732</c:v>
                </c:pt>
                <c:pt idx="5">
                  <c:v>95.894996132905732</c:v>
                </c:pt>
                <c:pt idx="6">
                  <c:v>95.894996132905732</c:v>
                </c:pt>
                <c:pt idx="7">
                  <c:v>95.894996132905732</c:v>
                </c:pt>
                <c:pt idx="8">
                  <c:v>95.894996132905732</c:v>
                </c:pt>
                <c:pt idx="9">
                  <c:v>95.894996132905732</c:v>
                </c:pt>
                <c:pt idx="10">
                  <c:v>95.894996132905732</c:v>
                </c:pt>
                <c:pt idx="11">
                  <c:v>95.894996132905732</c:v>
                </c:pt>
                <c:pt idx="12">
                  <c:v>95.894996132905732</c:v>
                </c:pt>
                <c:pt idx="13">
                  <c:v>95.894996132905732</c:v>
                </c:pt>
                <c:pt idx="14">
                  <c:v>95.894996132905732</c:v>
                </c:pt>
                <c:pt idx="15">
                  <c:v>95.894996132905732</c:v>
                </c:pt>
                <c:pt idx="16">
                  <c:v>95.894996132905732</c:v>
                </c:pt>
                <c:pt idx="17">
                  <c:v>95.894996132905732</c:v>
                </c:pt>
                <c:pt idx="18">
                  <c:v>95.894996132905732</c:v>
                </c:pt>
                <c:pt idx="19">
                  <c:v>95.894996132905732</c:v>
                </c:pt>
                <c:pt idx="20">
                  <c:v>95.894996132905732</c:v>
                </c:pt>
                <c:pt idx="21">
                  <c:v>95.894996132905732</c:v>
                </c:pt>
                <c:pt idx="22">
                  <c:v>95.894996132905732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1C5-4D23-B76B-D0FF85A7C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10496"/>
        <c:axId val="2138398528"/>
      </c:lineChart>
      <c:catAx>
        <c:axId val="2138410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398528"/>
        <c:crosses val="autoZero"/>
        <c:auto val="1"/>
        <c:lblAlgn val="ctr"/>
        <c:lblOffset val="100"/>
        <c:noMultiLvlLbl val="0"/>
      </c:catAx>
      <c:valAx>
        <c:axId val="2138398528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1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57B-4818-91B0-D0C8FBDCABF8}"/>
              </c:ext>
            </c:extLst>
          </c:dPt>
          <c:dPt>
            <c:idx val="18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57B-4818-91B0-D0C8FBDCABF8}"/>
              </c:ext>
            </c:extLst>
          </c:dPt>
          <c:cat>
            <c:strRef>
              <c:f>'Sample Worksheets'!$A$700:$A$722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Worksheets'!$M$700:$M$722</c:f>
              <c:numCache>
                <c:formatCode>General</c:formatCode>
                <c:ptCount val="23"/>
                <c:pt idx="0">
                  <c:v>46.142500000000013</c:v>
                </c:pt>
                <c:pt idx="1">
                  <c:v>88.96350000000001</c:v>
                </c:pt>
                <c:pt idx="2">
                  <c:v>34.268500000000017</c:v>
                </c:pt>
                <c:pt idx="4">
                  <c:v>89.864499999999992</c:v>
                </c:pt>
                <c:pt idx="5">
                  <c:v>82.85250000000002</c:v>
                </c:pt>
                <c:pt idx="6">
                  <c:v>71.665500000000009</c:v>
                </c:pt>
                <c:pt idx="8">
                  <c:v>74.311499999999967</c:v>
                </c:pt>
                <c:pt idx="9">
                  <c:v>83.481999999999971</c:v>
                </c:pt>
                <c:pt idx="10">
                  <c:v>99.704999999999984</c:v>
                </c:pt>
                <c:pt idx="12">
                  <c:v>94.513000000000005</c:v>
                </c:pt>
                <c:pt idx="13">
                  <c:v>69.402500000000003</c:v>
                </c:pt>
                <c:pt idx="14">
                  <c:v>97.273999999999972</c:v>
                </c:pt>
                <c:pt idx="16">
                  <c:v>91.278999999999968</c:v>
                </c:pt>
                <c:pt idx="17">
                  <c:v>98.910500000000013</c:v>
                </c:pt>
                <c:pt idx="18">
                  <c:v>25.280499999999989</c:v>
                </c:pt>
                <c:pt idx="20">
                  <c:v>66.919499999999999</c:v>
                </c:pt>
                <c:pt idx="21">
                  <c:v>81.728499999999997</c:v>
                </c:pt>
                <c:pt idx="22">
                  <c:v>89.012499999999989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7B-4818-91B0-D0C8FBDCABF8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Worksheets'!$AD$700:$AD$722</c:f>
              <c:numCache>
                <c:formatCode>General</c:formatCode>
                <c:ptCount val="23"/>
                <c:pt idx="0">
                  <c:v>56.458166666666678</c:v>
                </c:pt>
                <c:pt idx="1">
                  <c:v>56.458166666666678</c:v>
                </c:pt>
                <c:pt idx="2">
                  <c:v>56.458166666666678</c:v>
                </c:pt>
                <c:pt idx="4">
                  <c:v>81.460833333333341</c:v>
                </c:pt>
                <c:pt idx="5">
                  <c:v>81.460833333333341</c:v>
                </c:pt>
                <c:pt idx="6">
                  <c:v>81.460833333333341</c:v>
                </c:pt>
                <c:pt idx="8">
                  <c:v>85.832833333333312</c:v>
                </c:pt>
                <c:pt idx="9">
                  <c:v>85.832833333333312</c:v>
                </c:pt>
                <c:pt idx="10">
                  <c:v>85.832833333333312</c:v>
                </c:pt>
                <c:pt idx="12">
                  <c:v>87.063166666666646</c:v>
                </c:pt>
                <c:pt idx="13">
                  <c:v>87.063166666666646</c:v>
                </c:pt>
                <c:pt idx="14">
                  <c:v>87.063166666666646</c:v>
                </c:pt>
                <c:pt idx="16">
                  <c:v>95.094749999999991</c:v>
                </c:pt>
                <c:pt idx="17">
                  <c:v>95.094749999999991</c:v>
                </c:pt>
                <c:pt idx="18">
                  <c:v>95.094749999999991</c:v>
                </c:pt>
                <c:pt idx="20">
                  <c:v>79.220166666666657</c:v>
                </c:pt>
                <c:pt idx="21">
                  <c:v>79.220166666666657</c:v>
                </c:pt>
                <c:pt idx="22">
                  <c:v>79.220166666666657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7B-4818-91B0-D0C8FBDCABF8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Worksheets'!$AE$700:$AE$722</c:f>
              <c:numCache>
                <c:formatCode>General</c:formatCode>
                <c:ptCount val="23"/>
                <c:pt idx="0">
                  <c:v>80.854986111111103</c:v>
                </c:pt>
                <c:pt idx="1">
                  <c:v>80.854986111111103</c:v>
                </c:pt>
                <c:pt idx="2">
                  <c:v>80.854986111111103</c:v>
                </c:pt>
                <c:pt idx="3">
                  <c:v>80.854986111111103</c:v>
                </c:pt>
                <c:pt idx="4">
                  <c:v>80.854986111111103</c:v>
                </c:pt>
                <c:pt idx="5">
                  <c:v>80.854986111111103</c:v>
                </c:pt>
                <c:pt idx="6">
                  <c:v>80.854986111111103</c:v>
                </c:pt>
                <c:pt idx="7">
                  <c:v>80.854986111111103</c:v>
                </c:pt>
                <c:pt idx="8">
                  <c:v>80.854986111111103</c:v>
                </c:pt>
                <c:pt idx="9">
                  <c:v>80.854986111111103</c:v>
                </c:pt>
                <c:pt idx="10">
                  <c:v>80.854986111111103</c:v>
                </c:pt>
                <c:pt idx="11">
                  <c:v>80.854986111111103</c:v>
                </c:pt>
                <c:pt idx="12">
                  <c:v>80.854986111111103</c:v>
                </c:pt>
                <c:pt idx="13">
                  <c:v>80.854986111111103</c:v>
                </c:pt>
                <c:pt idx="14">
                  <c:v>80.854986111111103</c:v>
                </c:pt>
                <c:pt idx="15">
                  <c:v>80.854986111111103</c:v>
                </c:pt>
                <c:pt idx="16">
                  <c:v>80.854986111111103</c:v>
                </c:pt>
                <c:pt idx="17">
                  <c:v>80.854986111111103</c:v>
                </c:pt>
                <c:pt idx="18">
                  <c:v>80.854986111111103</c:v>
                </c:pt>
                <c:pt idx="19">
                  <c:v>80.854986111111103</c:v>
                </c:pt>
                <c:pt idx="20">
                  <c:v>80.854986111111103</c:v>
                </c:pt>
                <c:pt idx="21">
                  <c:v>80.854986111111103</c:v>
                </c:pt>
                <c:pt idx="22">
                  <c:v>80.854986111111103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7B-4818-91B0-D0C8FBDCABF8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Worksheets'!$AF$700:$AF$722</c:f>
              <c:numCache>
                <c:formatCode>General</c:formatCode>
                <c:ptCount val="23"/>
                <c:pt idx="0">
                  <c:v>99.033234532786608</c:v>
                </c:pt>
                <c:pt idx="1">
                  <c:v>99.033234532786608</c:v>
                </c:pt>
                <c:pt idx="2">
                  <c:v>99.033234532786608</c:v>
                </c:pt>
                <c:pt idx="3">
                  <c:v>99.033234532786608</c:v>
                </c:pt>
                <c:pt idx="4">
                  <c:v>99.033234532786608</c:v>
                </c:pt>
                <c:pt idx="5">
                  <c:v>99.033234532786608</c:v>
                </c:pt>
                <c:pt idx="6">
                  <c:v>99.033234532786608</c:v>
                </c:pt>
                <c:pt idx="7">
                  <c:v>99.033234532786608</c:v>
                </c:pt>
                <c:pt idx="8">
                  <c:v>99.033234532786608</c:v>
                </c:pt>
                <c:pt idx="9">
                  <c:v>99.033234532786608</c:v>
                </c:pt>
                <c:pt idx="10">
                  <c:v>99.033234532786608</c:v>
                </c:pt>
                <c:pt idx="11">
                  <c:v>99.033234532786608</c:v>
                </c:pt>
                <c:pt idx="12">
                  <c:v>99.033234532786608</c:v>
                </c:pt>
                <c:pt idx="13">
                  <c:v>99.033234532786608</c:v>
                </c:pt>
                <c:pt idx="14">
                  <c:v>99.033234532786608</c:v>
                </c:pt>
                <c:pt idx="15">
                  <c:v>99.033234532786608</c:v>
                </c:pt>
                <c:pt idx="16">
                  <c:v>99.033234532786608</c:v>
                </c:pt>
                <c:pt idx="17">
                  <c:v>99.033234532786608</c:v>
                </c:pt>
                <c:pt idx="18">
                  <c:v>99.033234532786608</c:v>
                </c:pt>
                <c:pt idx="19">
                  <c:v>99.033234532786608</c:v>
                </c:pt>
                <c:pt idx="20">
                  <c:v>99.033234532786608</c:v>
                </c:pt>
                <c:pt idx="21">
                  <c:v>99.033234532786608</c:v>
                </c:pt>
                <c:pt idx="22">
                  <c:v>99.033234532786608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57B-4818-91B0-D0C8FBDCABF8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Worksheets'!$AG$700:$AG$722</c:f>
              <c:numCache>
                <c:formatCode>General</c:formatCode>
                <c:ptCount val="23"/>
                <c:pt idx="0">
                  <c:v>62.676737689435598</c:v>
                </c:pt>
                <c:pt idx="1">
                  <c:v>62.676737689435598</c:v>
                </c:pt>
                <c:pt idx="2">
                  <c:v>62.676737689435598</c:v>
                </c:pt>
                <c:pt idx="3">
                  <c:v>62.676737689435598</c:v>
                </c:pt>
                <c:pt idx="4">
                  <c:v>62.676737689435598</c:v>
                </c:pt>
                <c:pt idx="5">
                  <c:v>62.676737689435598</c:v>
                </c:pt>
                <c:pt idx="6">
                  <c:v>62.676737689435598</c:v>
                </c:pt>
                <c:pt idx="7">
                  <c:v>62.676737689435598</c:v>
                </c:pt>
                <c:pt idx="8">
                  <c:v>62.676737689435598</c:v>
                </c:pt>
                <c:pt idx="9">
                  <c:v>62.676737689435598</c:v>
                </c:pt>
                <c:pt idx="10">
                  <c:v>62.676737689435598</c:v>
                </c:pt>
                <c:pt idx="11">
                  <c:v>62.676737689435598</c:v>
                </c:pt>
                <c:pt idx="12">
                  <c:v>62.676737689435598</c:v>
                </c:pt>
                <c:pt idx="13">
                  <c:v>62.676737689435598</c:v>
                </c:pt>
                <c:pt idx="14">
                  <c:v>62.676737689435598</c:v>
                </c:pt>
                <c:pt idx="15">
                  <c:v>62.676737689435598</c:v>
                </c:pt>
                <c:pt idx="16">
                  <c:v>62.676737689435598</c:v>
                </c:pt>
                <c:pt idx="17">
                  <c:v>62.676737689435598</c:v>
                </c:pt>
                <c:pt idx="18">
                  <c:v>62.676737689435598</c:v>
                </c:pt>
                <c:pt idx="19">
                  <c:v>62.676737689435598</c:v>
                </c:pt>
                <c:pt idx="20">
                  <c:v>62.676737689435598</c:v>
                </c:pt>
                <c:pt idx="21">
                  <c:v>62.676737689435598</c:v>
                </c:pt>
                <c:pt idx="22">
                  <c:v>62.676737689435598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57B-4818-91B0-D0C8FBDCA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67248"/>
        <c:axId val="674178672"/>
      </c:lineChart>
      <c:catAx>
        <c:axId val="67416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8672"/>
        <c:crosses val="autoZero"/>
        <c:auto val="1"/>
        <c:lblAlgn val="ctr"/>
        <c:lblOffset val="100"/>
        <c:noMultiLvlLbl val="0"/>
      </c:catAx>
      <c:valAx>
        <c:axId val="674178672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6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A8F1-4960-8776-10086BA7CC73}"/>
              </c:ext>
            </c:extLst>
          </c:dPt>
          <c:dPt>
            <c:idx val="5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A8F1-4960-8776-10086BA7CC73}"/>
              </c:ext>
            </c:extLst>
          </c:dPt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8F1-4960-8776-10086BA7CC73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8F1-4960-8776-10086BA7CC73}"/>
              </c:ext>
            </c:extLst>
          </c:dPt>
          <c:cat>
            <c:strRef>
              <c:f>'Sample Worksheets'!$A$724:$A$746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Worksheets'!$M$724:$M$746</c:f>
              <c:numCache>
                <c:formatCode>General</c:formatCode>
                <c:ptCount val="23"/>
                <c:pt idx="0">
                  <c:v>52.922499999999985</c:v>
                </c:pt>
                <c:pt idx="1">
                  <c:v>121.35150000000002</c:v>
                </c:pt>
                <c:pt idx="2">
                  <c:v>144.79300000000001</c:v>
                </c:pt>
                <c:pt idx="4">
                  <c:v>159.89999999999998</c:v>
                </c:pt>
                <c:pt idx="5">
                  <c:v>196.91800000000001</c:v>
                </c:pt>
                <c:pt idx="6">
                  <c:v>129.83599999999998</c:v>
                </c:pt>
                <c:pt idx="8">
                  <c:v>139.10499999999999</c:v>
                </c:pt>
                <c:pt idx="9">
                  <c:v>134.649</c:v>
                </c:pt>
                <c:pt idx="10">
                  <c:v>148.267</c:v>
                </c:pt>
                <c:pt idx="12">
                  <c:v>133.458</c:v>
                </c:pt>
                <c:pt idx="13">
                  <c:v>145.488</c:v>
                </c:pt>
                <c:pt idx="14">
                  <c:v>152.54900000000001</c:v>
                </c:pt>
                <c:pt idx="16">
                  <c:v>148.08399999999997</c:v>
                </c:pt>
                <c:pt idx="17">
                  <c:v>143.95849999999999</c:v>
                </c:pt>
                <c:pt idx="18">
                  <c:v>148.29949999999999</c:v>
                </c:pt>
                <c:pt idx="20">
                  <c:v>139.08849999999998</c:v>
                </c:pt>
                <c:pt idx="21">
                  <c:v>144.6285</c:v>
                </c:pt>
                <c:pt idx="22">
                  <c:v>145.9845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F1-4960-8776-10086BA7CC73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Worksheets'!$AD$724:$AD$746</c:f>
              <c:numCache>
                <c:formatCode>General</c:formatCode>
                <c:ptCount val="23"/>
                <c:pt idx="0">
                  <c:v>133.07225</c:v>
                </c:pt>
                <c:pt idx="1">
                  <c:v>133.07225</c:v>
                </c:pt>
                <c:pt idx="2">
                  <c:v>133.07225</c:v>
                </c:pt>
                <c:pt idx="4">
                  <c:v>144.86799999999999</c:v>
                </c:pt>
                <c:pt idx="5">
                  <c:v>144.86799999999999</c:v>
                </c:pt>
                <c:pt idx="6">
                  <c:v>144.86799999999999</c:v>
                </c:pt>
                <c:pt idx="8">
                  <c:v>140.67366666666666</c:v>
                </c:pt>
                <c:pt idx="9">
                  <c:v>140.67366666666666</c:v>
                </c:pt>
                <c:pt idx="10">
                  <c:v>140.67366666666666</c:v>
                </c:pt>
                <c:pt idx="12">
                  <c:v>143.83166666666668</c:v>
                </c:pt>
                <c:pt idx="13">
                  <c:v>143.83166666666668</c:v>
                </c:pt>
                <c:pt idx="14">
                  <c:v>143.83166666666668</c:v>
                </c:pt>
                <c:pt idx="16">
                  <c:v>146.78066666666666</c:v>
                </c:pt>
                <c:pt idx="17">
                  <c:v>146.78066666666666</c:v>
                </c:pt>
                <c:pt idx="18">
                  <c:v>146.78066666666666</c:v>
                </c:pt>
                <c:pt idx="20">
                  <c:v>143.23383333333334</c:v>
                </c:pt>
                <c:pt idx="21">
                  <c:v>143.23383333333334</c:v>
                </c:pt>
                <c:pt idx="22">
                  <c:v>143.23383333333334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F1-4960-8776-10086BA7CC73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Worksheets'!$AE$724:$AE$746</c:f>
              <c:numCache>
                <c:formatCode>General</c:formatCode>
                <c:ptCount val="23"/>
                <c:pt idx="0">
                  <c:v>142.07668055555555</c:v>
                </c:pt>
                <c:pt idx="1">
                  <c:v>142.07668055555555</c:v>
                </c:pt>
                <c:pt idx="2">
                  <c:v>142.07668055555555</c:v>
                </c:pt>
                <c:pt idx="3">
                  <c:v>142.07668055555555</c:v>
                </c:pt>
                <c:pt idx="4">
                  <c:v>142.07668055555555</c:v>
                </c:pt>
                <c:pt idx="5">
                  <c:v>142.07668055555555</c:v>
                </c:pt>
                <c:pt idx="6">
                  <c:v>142.07668055555555</c:v>
                </c:pt>
                <c:pt idx="7">
                  <c:v>142.07668055555555</c:v>
                </c:pt>
                <c:pt idx="8">
                  <c:v>142.07668055555555</c:v>
                </c:pt>
                <c:pt idx="9">
                  <c:v>142.07668055555555</c:v>
                </c:pt>
                <c:pt idx="10">
                  <c:v>142.07668055555555</c:v>
                </c:pt>
                <c:pt idx="11">
                  <c:v>142.07668055555555</c:v>
                </c:pt>
                <c:pt idx="12">
                  <c:v>142.07668055555555</c:v>
                </c:pt>
                <c:pt idx="13">
                  <c:v>142.07668055555555</c:v>
                </c:pt>
                <c:pt idx="14">
                  <c:v>142.07668055555555</c:v>
                </c:pt>
                <c:pt idx="15">
                  <c:v>142.07668055555555</c:v>
                </c:pt>
                <c:pt idx="16">
                  <c:v>142.07668055555555</c:v>
                </c:pt>
                <c:pt idx="17">
                  <c:v>142.07668055555555</c:v>
                </c:pt>
                <c:pt idx="18">
                  <c:v>142.07668055555555</c:v>
                </c:pt>
                <c:pt idx="19">
                  <c:v>142.07668055555555</c:v>
                </c:pt>
                <c:pt idx="20">
                  <c:v>142.07668055555555</c:v>
                </c:pt>
                <c:pt idx="21">
                  <c:v>142.07668055555555</c:v>
                </c:pt>
                <c:pt idx="22">
                  <c:v>142.07668055555555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F1-4960-8776-10086BA7CC73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Worksheets'!$AF$724:$AF$746</c:f>
              <c:numCache>
                <c:formatCode>General</c:formatCode>
                <c:ptCount val="23"/>
                <c:pt idx="0">
                  <c:v>151.41826530512205</c:v>
                </c:pt>
                <c:pt idx="1">
                  <c:v>151.41826530512205</c:v>
                </c:pt>
                <c:pt idx="2">
                  <c:v>151.41826530512205</c:v>
                </c:pt>
                <c:pt idx="3">
                  <c:v>151.41826530512205</c:v>
                </c:pt>
                <c:pt idx="4">
                  <c:v>151.41826530512205</c:v>
                </c:pt>
                <c:pt idx="5">
                  <c:v>151.41826530512205</c:v>
                </c:pt>
                <c:pt idx="6">
                  <c:v>151.41826530512205</c:v>
                </c:pt>
                <c:pt idx="7">
                  <c:v>151.41826530512205</c:v>
                </c:pt>
                <c:pt idx="8">
                  <c:v>151.41826530512205</c:v>
                </c:pt>
                <c:pt idx="9">
                  <c:v>151.41826530512205</c:v>
                </c:pt>
                <c:pt idx="10">
                  <c:v>151.41826530512205</c:v>
                </c:pt>
                <c:pt idx="11">
                  <c:v>151.41826530512205</c:v>
                </c:pt>
                <c:pt idx="12">
                  <c:v>151.41826530512205</c:v>
                </c:pt>
                <c:pt idx="13">
                  <c:v>151.41826530512205</c:v>
                </c:pt>
                <c:pt idx="14">
                  <c:v>151.41826530512205</c:v>
                </c:pt>
                <c:pt idx="15">
                  <c:v>151.41826530512205</c:v>
                </c:pt>
                <c:pt idx="16">
                  <c:v>151.41826530512205</c:v>
                </c:pt>
                <c:pt idx="17">
                  <c:v>151.41826530512205</c:v>
                </c:pt>
                <c:pt idx="18">
                  <c:v>151.41826530512205</c:v>
                </c:pt>
                <c:pt idx="19">
                  <c:v>151.41826530512205</c:v>
                </c:pt>
                <c:pt idx="20">
                  <c:v>151.41826530512205</c:v>
                </c:pt>
                <c:pt idx="21">
                  <c:v>151.41826530512205</c:v>
                </c:pt>
                <c:pt idx="22">
                  <c:v>151.41826530512205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F1-4960-8776-10086BA7CC73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Worksheets'!$AG$724:$AG$746</c:f>
              <c:numCache>
                <c:formatCode>General</c:formatCode>
                <c:ptCount val="23"/>
                <c:pt idx="0">
                  <c:v>132.73509580598906</c:v>
                </c:pt>
                <c:pt idx="1">
                  <c:v>132.73509580598906</c:v>
                </c:pt>
                <c:pt idx="2">
                  <c:v>132.73509580598906</c:v>
                </c:pt>
                <c:pt idx="3">
                  <c:v>132.73509580598906</c:v>
                </c:pt>
                <c:pt idx="4">
                  <c:v>132.73509580598906</c:v>
                </c:pt>
                <c:pt idx="5">
                  <c:v>132.73509580598906</c:v>
                </c:pt>
                <c:pt idx="6">
                  <c:v>132.73509580598906</c:v>
                </c:pt>
                <c:pt idx="7">
                  <c:v>132.73509580598906</c:v>
                </c:pt>
                <c:pt idx="8">
                  <c:v>132.73509580598906</c:v>
                </c:pt>
                <c:pt idx="9">
                  <c:v>132.73509580598906</c:v>
                </c:pt>
                <c:pt idx="10">
                  <c:v>132.73509580598906</c:v>
                </c:pt>
                <c:pt idx="11">
                  <c:v>132.73509580598906</c:v>
                </c:pt>
                <c:pt idx="12">
                  <c:v>132.73509580598906</c:v>
                </c:pt>
                <c:pt idx="13">
                  <c:v>132.73509580598906</c:v>
                </c:pt>
                <c:pt idx="14">
                  <c:v>132.73509580598906</c:v>
                </c:pt>
                <c:pt idx="15">
                  <c:v>132.73509580598906</c:v>
                </c:pt>
                <c:pt idx="16">
                  <c:v>132.73509580598906</c:v>
                </c:pt>
                <c:pt idx="17">
                  <c:v>132.73509580598906</c:v>
                </c:pt>
                <c:pt idx="18">
                  <c:v>132.73509580598906</c:v>
                </c:pt>
                <c:pt idx="19">
                  <c:v>132.73509580598906</c:v>
                </c:pt>
                <c:pt idx="20">
                  <c:v>132.73509580598906</c:v>
                </c:pt>
                <c:pt idx="21">
                  <c:v>132.73509580598906</c:v>
                </c:pt>
                <c:pt idx="22">
                  <c:v>132.73509580598906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F1-4960-8776-10086BA7C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73776"/>
        <c:axId val="674159632"/>
      </c:lineChart>
      <c:catAx>
        <c:axId val="674173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59632"/>
        <c:crosses val="autoZero"/>
        <c:auto val="1"/>
        <c:lblAlgn val="ctr"/>
        <c:lblOffset val="100"/>
        <c:noMultiLvlLbl val="0"/>
      </c:catAx>
      <c:valAx>
        <c:axId val="674159632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691-4E1E-8193-9A9E61DD81A2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691-4E1E-8193-9A9E61DD81A2}"/>
              </c:ext>
            </c:extLst>
          </c:dPt>
          <c:cat>
            <c:strRef>
              <c:f>'Sample Worksheets'!$A$748:$A$770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Worksheets'!$M$748:$M$770</c:f>
              <c:numCache>
                <c:formatCode>General</c:formatCode>
                <c:ptCount val="23"/>
                <c:pt idx="0">
                  <c:v>200.46550000000002</c:v>
                </c:pt>
                <c:pt idx="1">
                  <c:v>205.55950000000001</c:v>
                </c:pt>
                <c:pt idx="2">
                  <c:v>195.4385</c:v>
                </c:pt>
                <c:pt idx="4">
                  <c:v>241.23949999999999</c:v>
                </c:pt>
                <c:pt idx="5">
                  <c:v>234.7895</c:v>
                </c:pt>
                <c:pt idx="6">
                  <c:v>231.58949999999999</c:v>
                </c:pt>
                <c:pt idx="8">
                  <c:v>214.01050000000001</c:v>
                </c:pt>
                <c:pt idx="9">
                  <c:v>217.62350000000001</c:v>
                </c:pt>
                <c:pt idx="10">
                  <c:v>220.33550000000002</c:v>
                </c:pt>
                <c:pt idx="12">
                  <c:v>250.11850000000001</c:v>
                </c:pt>
                <c:pt idx="13">
                  <c:v>238.4605</c:v>
                </c:pt>
                <c:pt idx="14">
                  <c:v>254.03050000000002</c:v>
                </c:pt>
                <c:pt idx="16">
                  <c:v>228.7705</c:v>
                </c:pt>
                <c:pt idx="17">
                  <c:v>224.86750000000001</c:v>
                </c:pt>
                <c:pt idx="18">
                  <c:v>225.14849999999998</c:v>
                </c:pt>
                <c:pt idx="20">
                  <c:v>224.53649999999999</c:v>
                </c:pt>
                <c:pt idx="21">
                  <c:v>198.7885</c:v>
                </c:pt>
                <c:pt idx="22">
                  <c:v>176.92750000000001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91-4E1E-8193-9A9E61DD81A2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Worksheets'!$AD$748:$AD$770</c:f>
              <c:numCache>
                <c:formatCode>General</c:formatCode>
                <c:ptCount val="23"/>
                <c:pt idx="0">
                  <c:v>200.48783333333336</c:v>
                </c:pt>
                <c:pt idx="1">
                  <c:v>200.48783333333336</c:v>
                </c:pt>
                <c:pt idx="2">
                  <c:v>200.48783333333336</c:v>
                </c:pt>
                <c:pt idx="4">
                  <c:v>235.87283333333335</c:v>
                </c:pt>
                <c:pt idx="5">
                  <c:v>235.87283333333335</c:v>
                </c:pt>
                <c:pt idx="6">
                  <c:v>235.87283333333335</c:v>
                </c:pt>
                <c:pt idx="8">
                  <c:v>217.32316666666668</c:v>
                </c:pt>
                <c:pt idx="9">
                  <c:v>217.32316666666668</c:v>
                </c:pt>
                <c:pt idx="10">
                  <c:v>217.32316666666668</c:v>
                </c:pt>
                <c:pt idx="12">
                  <c:v>247.53650000000002</c:v>
                </c:pt>
                <c:pt idx="13">
                  <c:v>247.53650000000002</c:v>
                </c:pt>
                <c:pt idx="14">
                  <c:v>247.53650000000002</c:v>
                </c:pt>
                <c:pt idx="16">
                  <c:v>226.26216666666667</c:v>
                </c:pt>
                <c:pt idx="17">
                  <c:v>226.26216666666667</c:v>
                </c:pt>
                <c:pt idx="18">
                  <c:v>226.26216666666667</c:v>
                </c:pt>
                <c:pt idx="20">
                  <c:v>200.08416666666668</c:v>
                </c:pt>
                <c:pt idx="21">
                  <c:v>200.08416666666668</c:v>
                </c:pt>
                <c:pt idx="22">
                  <c:v>200.08416666666668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91-4E1E-8193-9A9E61DD81A2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Worksheets'!$AE$748:$AE$770</c:f>
              <c:numCache>
                <c:formatCode>General</c:formatCode>
                <c:ptCount val="23"/>
                <c:pt idx="0">
                  <c:v>221.26111111111115</c:v>
                </c:pt>
                <c:pt idx="1">
                  <c:v>221.26111111111115</c:v>
                </c:pt>
                <c:pt idx="2">
                  <c:v>221.26111111111115</c:v>
                </c:pt>
                <c:pt idx="3">
                  <c:v>221.26111111111115</c:v>
                </c:pt>
                <c:pt idx="4">
                  <c:v>221.26111111111115</c:v>
                </c:pt>
                <c:pt idx="5">
                  <c:v>221.26111111111115</c:v>
                </c:pt>
                <c:pt idx="6">
                  <c:v>221.26111111111115</c:v>
                </c:pt>
                <c:pt idx="7">
                  <c:v>221.26111111111115</c:v>
                </c:pt>
                <c:pt idx="8">
                  <c:v>221.26111111111115</c:v>
                </c:pt>
                <c:pt idx="9">
                  <c:v>221.26111111111115</c:v>
                </c:pt>
                <c:pt idx="10">
                  <c:v>221.26111111111115</c:v>
                </c:pt>
                <c:pt idx="11">
                  <c:v>221.26111111111115</c:v>
                </c:pt>
                <c:pt idx="12">
                  <c:v>221.26111111111115</c:v>
                </c:pt>
                <c:pt idx="13">
                  <c:v>221.26111111111115</c:v>
                </c:pt>
                <c:pt idx="14">
                  <c:v>221.26111111111115</c:v>
                </c:pt>
                <c:pt idx="15">
                  <c:v>221.26111111111115</c:v>
                </c:pt>
                <c:pt idx="16">
                  <c:v>221.26111111111115</c:v>
                </c:pt>
                <c:pt idx="17">
                  <c:v>221.26111111111115</c:v>
                </c:pt>
                <c:pt idx="18">
                  <c:v>221.26111111111115</c:v>
                </c:pt>
                <c:pt idx="19">
                  <c:v>221.26111111111115</c:v>
                </c:pt>
                <c:pt idx="20">
                  <c:v>221.26111111111115</c:v>
                </c:pt>
                <c:pt idx="21">
                  <c:v>221.26111111111115</c:v>
                </c:pt>
                <c:pt idx="22">
                  <c:v>221.26111111111115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91-4E1E-8193-9A9E61DD81A2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Worksheets'!$AF$748:$AF$770</c:f>
              <c:numCache>
                <c:formatCode>General</c:formatCode>
                <c:ptCount val="23"/>
                <c:pt idx="0">
                  <c:v>241.36293942461913</c:v>
                </c:pt>
                <c:pt idx="1">
                  <c:v>241.36293942461913</c:v>
                </c:pt>
                <c:pt idx="2">
                  <c:v>241.36293942461913</c:v>
                </c:pt>
                <c:pt idx="3">
                  <c:v>241.36293942461913</c:v>
                </c:pt>
                <c:pt idx="4">
                  <c:v>241.36293942461913</c:v>
                </c:pt>
                <c:pt idx="5">
                  <c:v>241.36293942461913</c:v>
                </c:pt>
                <c:pt idx="6">
                  <c:v>241.36293942461913</c:v>
                </c:pt>
                <c:pt idx="7">
                  <c:v>241.36293942461913</c:v>
                </c:pt>
                <c:pt idx="8">
                  <c:v>241.36293942461913</c:v>
                </c:pt>
                <c:pt idx="9">
                  <c:v>241.36293942461913</c:v>
                </c:pt>
                <c:pt idx="10">
                  <c:v>241.36293942461913</c:v>
                </c:pt>
                <c:pt idx="11">
                  <c:v>241.36293942461913</c:v>
                </c:pt>
                <c:pt idx="12">
                  <c:v>241.36293942461913</c:v>
                </c:pt>
                <c:pt idx="13">
                  <c:v>241.36293942461913</c:v>
                </c:pt>
                <c:pt idx="14">
                  <c:v>241.36293942461913</c:v>
                </c:pt>
                <c:pt idx="15">
                  <c:v>241.36293942461913</c:v>
                </c:pt>
                <c:pt idx="16">
                  <c:v>241.36293942461913</c:v>
                </c:pt>
                <c:pt idx="17">
                  <c:v>241.36293942461913</c:v>
                </c:pt>
                <c:pt idx="18">
                  <c:v>241.36293942461913</c:v>
                </c:pt>
                <c:pt idx="19">
                  <c:v>241.36293942461913</c:v>
                </c:pt>
                <c:pt idx="20">
                  <c:v>241.36293942461913</c:v>
                </c:pt>
                <c:pt idx="21">
                  <c:v>241.36293942461913</c:v>
                </c:pt>
                <c:pt idx="22">
                  <c:v>241.36293942461913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691-4E1E-8193-9A9E61DD81A2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Worksheets'!$AG$748:$AG$770</c:f>
              <c:numCache>
                <c:formatCode>General</c:formatCode>
                <c:ptCount val="23"/>
                <c:pt idx="0">
                  <c:v>201.15928279760317</c:v>
                </c:pt>
                <c:pt idx="1">
                  <c:v>201.15928279760317</c:v>
                </c:pt>
                <c:pt idx="2">
                  <c:v>201.15928279760317</c:v>
                </c:pt>
                <c:pt idx="3">
                  <c:v>201.15928279760317</c:v>
                </c:pt>
                <c:pt idx="4">
                  <c:v>201.15928279760317</c:v>
                </c:pt>
                <c:pt idx="5">
                  <c:v>201.15928279760317</c:v>
                </c:pt>
                <c:pt idx="6">
                  <c:v>201.15928279760317</c:v>
                </c:pt>
                <c:pt idx="7">
                  <c:v>201.15928279760317</c:v>
                </c:pt>
                <c:pt idx="8">
                  <c:v>201.15928279760317</c:v>
                </c:pt>
                <c:pt idx="9">
                  <c:v>201.15928279760317</c:v>
                </c:pt>
                <c:pt idx="10">
                  <c:v>201.15928279760317</c:v>
                </c:pt>
                <c:pt idx="11">
                  <c:v>201.15928279760317</c:v>
                </c:pt>
                <c:pt idx="12">
                  <c:v>201.15928279760317</c:v>
                </c:pt>
                <c:pt idx="13">
                  <c:v>201.15928279760317</c:v>
                </c:pt>
                <c:pt idx="14">
                  <c:v>201.15928279760317</c:v>
                </c:pt>
                <c:pt idx="15">
                  <c:v>201.15928279760317</c:v>
                </c:pt>
                <c:pt idx="16">
                  <c:v>201.15928279760317</c:v>
                </c:pt>
                <c:pt idx="17">
                  <c:v>201.15928279760317</c:v>
                </c:pt>
                <c:pt idx="18">
                  <c:v>201.15928279760317</c:v>
                </c:pt>
                <c:pt idx="19">
                  <c:v>201.15928279760317</c:v>
                </c:pt>
                <c:pt idx="20">
                  <c:v>201.15928279760317</c:v>
                </c:pt>
                <c:pt idx="21">
                  <c:v>201.15928279760317</c:v>
                </c:pt>
                <c:pt idx="22">
                  <c:v>201.15928279760317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691-4E1E-8193-9A9E61DD8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56368"/>
        <c:axId val="674164528"/>
      </c:lineChart>
      <c:catAx>
        <c:axId val="67415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64528"/>
        <c:crosses val="autoZero"/>
        <c:auto val="1"/>
        <c:lblAlgn val="ctr"/>
        <c:lblOffset val="100"/>
        <c:noMultiLvlLbl val="0"/>
      </c:catAx>
      <c:valAx>
        <c:axId val="674164528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5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846-4615-9468-E76303CCDAFA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846-4615-9468-E76303CCDAFA}"/>
              </c:ext>
            </c:extLst>
          </c:dPt>
          <c:cat>
            <c:strRef>
              <c:f>'Sample Worksheets'!$A$772:$A$794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Worksheets'!$M$772:$M$794</c:f>
              <c:numCache>
                <c:formatCode>General</c:formatCode>
                <c:ptCount val="23"/>
                <c:pt idx="0">
                  <c:v>253.05550000000002</c:v>
                </c:pt>
                <c:pt idx="1">
                  <c:v>252.7165</c:v>
                </c:pt>
                <c:pt idx="2">
                  <c:v>249.88850000000002</c:v>
                </c:pt>
                <c:pt idx="4">
                  <c:v>250.22750000000002</c:v>
                </c:pt>
                <c:pt idx="5">
                  <c:v>247.85449999999997</c:v>
                </c:pt>
                <c:pt idx="6">
                  <c:v>246.38249999999999</c:v>
                </c:pt>
                <c:pt idx="8">
                  <c:v>238.64349999999999</c:v>
                </c:pt>
                <c:pt idx="9">
                  <c:v>242.7115</c:v>
                </c:pt>
                <c:pt idx="10">
                  <c:v>248.75550000000004</c:v>
                </c:pt>
                <c:pt idx="12">
                  <c:v>246.15949999999998</c:v>
                </c:pt>
                <c:pt idx="13">
                  <c:v>218.8655</c:v>
                </c:pt>
                <c:pt idx="14">
                  <c:v>245.24950000000001</c:v>
                </c:pt>
                <c:pt idx="16">
                  <c:v>252.20349999999999</c:v>
                </c:pt>
                <c:pt idx="17">
                  <c:v>249.4915</c:v>
                </c:pt>
                <c:pt idx="18">
                  <c:v>250.22750000000002</c:v>
                </c:pt>
                <c:pt idx="20">
                  <c:v>239.8835</c:v>
                </c:pt>
                <c:pt idx="21">
                  <c:v>214.28450000000001</c:v>
                </c:pt>
                <c:pt idx="22">
                  <c:v>253.73349999999999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6-4615-9468-E76303CCDAFA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Worksheets'!$AD$772:$AD$794</c:f>
              <c:numCache>
                <c:formatCode>General</c:formatCode>
                <c:ptCount val="23"/>
                <c:pt idx="0">
                  <c:v>251.88683333333336</c:v>
                </c:pt>
                <c:pt idx="1">
                  <c:v>251.88683333333336</c:v>
                </c:pt>
                <c:pt idx="2">
                  <c:v>251.88683333333336</c:v>
                </c:pt>
                <c:pt idx="4">
                  <c:v>248.15483333333336</c:v>
                </c:pt>
                <c:pt idx="5">
                  <c:v>248.15483333333336</c:v>
                </c:pt>
                <c:pt idx="6">
                  <c:v>248.15483333333336</c:v>
                </c:pt>
                <c:pt idx="8">
                  <c:v>243.37016666666668</c:v>
                </c:pt>
                <c:pt idx="9">
                  <c:v>243.37016666666668</c:v>
                </c:pt>
                <c:pt idx="10">
                  <c:v>243.37016666666668</c:v>
                </c:pt>
                <c:pt idx="12">
                  <c:v>236.75816666666665</c:v>
                </c:pt>
                <c:pt idx="13">
                  <c:v>236.75816666666665</c:v>
                </c:pt>
                <c:pt idx="14">
                  <c:v>236.75816666666665</c:v>
                </c:pt>
                <c:pt idx="16">
                  <c:v>250.64083333333335</c:v>
                </c:pt>
                <c:pt idx="17">
                  <c:v>250.64083333333335</c:v>
                </c:pt>
                <c:pt idx="18">
                  <c:v>250.64083333333335</c:v>
                </c:pt>
                <c:pt idx="20">
                  <c:v>235.96716666666666</c:v>
                </c:pt>
                <c:pt idx="21">
                  <c:v>235.96716666666666</c:v>
                </c:pt>
                <c:pt idx="22">
                  <c:v>235.96716666666666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6-4615-9468-E76303CCDAFA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Worksheets'!$AE$772:$AE$794</c:f>
              <c:numCache>
                <c:formatCode>General</c:formatCode>
                <c:ptCount val="23"/>
                <c:pt idx="0">
                  <c:v>244.46299999999999</c:v>
                </c:pt>
                <c:pt idx="1">
                  <c:v>244.46299999999999</c:v>
                </c:pt>
                <c:pt idx="2">
                  <c:v>244.46299999999999</c:v>
                </c:pt>
                <c:pt idx="3">
                  <c:v>244.46299999999999</c:v>
                </c:pt>
                <c:pt idx="4">
                  <c:v>244.46299999999999</c:v>
                </c:pt>
                <c:pt idx="5">
                  <c:v>244.46299999999999</c:v>
                </c:pt>
                <c:pt idx="6">
                  <c:v>244.46299999999999</c:v>
                </c:pt>
                <c:pt idx="7">
                  <c:v>244.46299999999999</c:v>
                </c:pt>
                <c:pt idx="8">
                  <c:v>244.46299999999999</c:v>
                </c:pt>
                <c:pt idx="9">
                  <c:v>244.46299999999999</c:v>
                </c:pt>
                <c:pt idx="10">
                  <c:v>244.46299999999999</c:v>
                </c:pt>
                <c:pt idx="11">
                  <c:v>244.46299999999999</c:v>
                </c:pt>
                <c:pt idx="12">
                  <c:v>244.46299999999999</c:v>
                </c:pt>
                <c:pt idx="13">
                  <c:v>244.46299999999999</c:v>
                </c:pt>
                <c:pt idx="14">
                  <c:v>244.46299999999999</c:v>
                </c:pt>
                <c:pt idx="15">
                  <c:v>244.46299999999999</c:v>
                </c:pt>
                <c:pt idx="16">
                  <c:v>244.46299999999999</c:v>
                </c:pt>
                <c:pt idx="17">
                  <c:v>244.46299999999999</c:v>
                </c:pt>
                <c:pt idx="18">
                  <c:v>244.46299999999999</c:v>
                </c:pt>
                <c:pt idx="19">
                  <c:v>244.46299999999999</c:v>
                </c:pt>
                <c:pt idx="20">
                  <c:v>244.46299999999999</c:v>
                </c:pt>
                <c:pt idx="21">
                  <c:v>244.46299999999999</c:v>
                </c:pt>
                <c:pt idx="22">
                  <c:v>244.46299999999999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46-4615-9468-E76303CCDAFA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Worksheets'!$AF$772:$AF$794</c:f>
              <c:numCache>
                <c:formatCode>General</c:formatCode>
                <c:ptCount val="23"/>
                <c:pt idx="0">
                  <c:v>255.49764767021958</c:v>
                </c:pt>
                <c:pt idx="1">
                  <c:v>255.49764767021958</c:v>
                </c:pt>
                <c:pt idx="2">
                  <c:v>255.49764767021958</c:v>
                </c:pt>
                <c:pt idx="3">
                  <c:v>255.49764767021958</c:v>
                </c:pt>
                <c:pt idx="4">
                  <c:v>255.49764767021958</c:v>
                </c:pt>
                <c:pt idx="5">
                  <c:v>255.49764767021958</c:v>
                </c:pt>
                <c:pt idx="6">
                  <c:v>255.49764767021958</c:v>
                </c:pt>
                <c:pt idx="7">
                  <c:v>255.49764767021958</c:v>
                </c:pt>
                <c:pt idx="8">
                  <c:v>255.49764767021958</c:v>
                </c:pt>
                <c:pt idx="9">
                  <c:v>255.49764767021958</c:v>
                </c:pt>
                <c:pt idx="10">
                  <c:v>255.49764767021958</c:v>
                </c:pt>
                <c:pt idx="11">
                  <c:v>255.49764767021958</c:v>
                </c:pt>
                <c:pt idx="12">
                  <c:v>255.49764767021958</c:v>
                </c:pt>
                <c:pt idx="13">
                  <c:v>255.49764767021958</c:v>
                </c:pt>
                <c:pt idx="14">
                  <c:v>255.49764767021958</c:v>
                </c:pt>
                <c:pt idx="15">
                  <c:v>255.49764767021958</c:v>
                </c:pt>
                <c:pt idx="16">
                  <c:v>255.49764767021958</c:v>
                </c:pt>
                <c:pt idx="17">
                  <c:v>255.49764767021958</c:v>
                </c:pt>
                <c:pt idx="18">
                  <c:v>255.49764767021958</c:v>
                </c:pt>
                <c:pt idx="19">
                  <c:v>255.49764767021958</c:v>
                </c:pt>
                <c:pt idx="20">
                  <c:v>255.49764767021958</c:v>
                </c:pt>
                <c:pt idx="21">
                  <c:v>255.49764767021958</c:v>
                </c:pt>
                <c:pt idx="22">
                  <c:v>255.49764767021958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46-4615-9468-E76303CCDAFA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Worksheets'!$AG$772:$AG$794</c:f>
              <c:numCache>
                <c:formatCode>General</c:formatCode>
                <c:ptCount val="23"/>
                <c:pt idx="0">
                  <c:v>233.42835232978041</c:v>
                </c:pt>
                <c:pt idx="1">
                  <c:v>233.42835232978041</c:v>
                </c:pt>
                <c:pt idx="2">
                  <c:v>233.42835232978041</c:v>
                </c:pt>
                <c:pt idx="3">
                  <c:v>233.42835232978041</c:v>
                </c:pt>
                <c:pt idx="4">
                  <c:v>233.42835232978041</c:v>
                </c:pt>
                <c:pt idx="5">
                  <c:v>233.42835232978041</c:v>
                </c:pt>
                <c:pt idx="6">
                  <c:v>233.42835232978041</c:v>
                </c:pt>
                <c:pt idx="7">
                  <c:v>233.42835232978041</c:v>
                </c:pt>
                <c:pt idx="8">
                  <c:v>233.42835232978041</c:v>
                </c:pt>
                <c:pt idx="9">
                  <c:v>233.42835232978041</c:v>
                </c:pt>
                <c:pt idx="10">
                  <c:v>233.42835232978041</c:v>
                </c:pt>
                <c:pt idx="11">
                  <c:v>233.42835232978041</c:v>
                </c:pt>
                <c:pt idx="12">
                  <c:v>233.42835232978041</c:v>
                </c:pt>
                <c:pt idx="13">
                  <c:v>233.42835232978041</c:v>
                </c:pt>
                <c:pt idx="14">
                  <c:v>233.42835232978041</c:v>
                </c:pt>
                <c:pt idx="15">
                  <c:v>233.42835232978041</c:v>
                </c:pt>
                <c:pt idx="16">
                  <c:v>233.42835232978041</c:v>
                </c:pt>
                <c:pt idx="17">
                  <c:v>233.42835232978041</c:v>
                </c:pt>
                <c:pt idx="18">
                  <c:v>233.42835232978041</c:v>
                </c:pt>
                <c:pt idx="19">
                  <c:v>233.42835232978041</c:v>
                </c:pt>
                <c:pt idx="20">
                  <c:v>233.42835232978041</c:v>
                </c:pt>
                <c:pt idx="21">
                  <c:v>233.42835232978041</c:v>
                </c:pt>
                <c:pt idx="22">
                  <c:v>233.42835232978041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846-4615-9468-E76303CCD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68336"/>
        <c:axId val="674174864"/>
      </c:lineChart>
      <c:catAx>
        <c:axId val="674168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4864"/>
        <c:crosses val="autoZero"/>
        <c:auto val="1"/>
        <c:lblAlgn val="ctr"/>
        <c:lblOffset val="100"/>
        <c:noMultiLvlLbl val="0"/>
      </c:catAx>
      <c:valAx>
        <c:axId val="674174864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6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447-4C72-8F64-E40284341AF9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447-4C72-8F64-E40284341AF9}"/>
              </c:ext>
            </c:extLst>
          </c:dPt>
          <c:cat>
            <c:strRef>
              <c:f>'Sample Worksheets'!$A$796:$A$818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Worksheets'!$M$796:$M$818</c:f>
              <c:numCache>
                <c:formatCode>General</c:formatCode>
                <c:ptCount val="23"/>
                <c:pt idx="0">
                  <c:v>124.90850000000003</c:v>
                </c:pt>
                <c:pt idx="1">
                  <c:v>13.600499999999982</c:v>
                </c:pt>
                <c:pt idx="2">
                  <c:v>115.44899999999996</c:v>
                </c:pt>
                <c:pt idx="4">
                  <c:v>125.79300000000001</c:v>
                </c:pt>
                <c:pt idx="5">
                  <c:v>104.42699999999996</c:v>
                </c:pt>
                <c:pt idx="6">
                  <c:v>90.518999999999977</c:v>
                </c:pt>
                <c:pt idx="8">
                  <c:v>30.581999999999965</c:v>
                </c:pt>
                <c:pt idx="9">
                  <c:v>71.146000000000015</c:v>
                </c:pt>
                <c:pt idx="10">
                  <c:v>71.600500000000011</c:v>
                </c:pt>
                <c:pt idx="12">
                  <c:v>71.600500000000011</c:v>
                </c:pt>
                <c:pt idx="13">
                  <c:v>128.55549999999999</c:v>
                </c:pt>
                <c:pt idx="14">
                  <c:v>124.09949999999998</c:v>
                </c:pt>
                <c:pt idx="16">
                  <c:v>133.30149999999998</c:v>
                </c:pt>
                <c:pt idx="17">
                  <c:v>105.9495</c:v>
                </c:pt>
                <c:pt idx="18">
                  <c:v>111.59649999999999</c:v>
                </c:pt>
                <c:pt idx="20">
                  <c:v>47.128500000000003</c:v>
                </c:pt>
                <c:pt idx="21">
                  <c:v>54.421000000000049</c:v>
                </c:pt>
                <c:pt idx="22">
                  <c:v>102.10399999999998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47-4C72-8F64-E40284341AF9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Worksheets'!$AD$796:$AD$818</c:f>
              <c:numCache>
                <c:formatCode>General</c:formatCode>
                <c:ptCount val="23"/>
                <c:pt idx="0">
                  <c:v>84.652666666666661</c:v>
                </c:pt>
                <c:pt idx="1">
                  <c:v>84.652666666666661</c:v>
                </c:pt>
                <c:pt idx="2">
                  <c:v>84.652666666666661</c:v>
                </c:pt>
                <c:pt idx="4">
                  <c:v>106.91299999999997</c:v>
                </c:pt>
                <c:pt idx="5">
                  <c:v>106.91299999999997</c:v>
                </c:pt>
                <c:pt idx="6">
                  <c:v>106.91299999999997</c:v>
                </c:pt>
                <c:pt idx="8">
                  <c:v>57.776166666666661</c:v>
                </c:pt>
                <c:pt idx="9">
                  <c:v>57.776166666666661</c:v>
                </c:pt>
                <c:pt idx="10">
                  <c:v>57.776166666666661</c:v>
                </c:pt>
                <c:pt idx="12">
                  <c:v>108.08516666666667</c:v>
                </c:pt>
                <c:pt idx="13">
                  <c:v>108.08516666666667</c:v>
                </c:pt>
                <c:pt idx="14">
                  <c:v>108.08516666666667</c:v>
                </c:pt>
                <c:pt idx="16">
                  <c:v>116.94916666666666</c:v>
                </c:pt>
                <c:pt idx="17">
                  <c:v>116.94916666666666</c:v>
                </c:pt>
                <c:pt idx="18">
                  <c:v>116.94916666666666</c:v>
                </c:pt>
                <c:pt idx="20">
                  <c:v>67.884500000000017</c:v>
                </c:pt>
                <c:pt idx="21">
                  <c:v>67.884500000000017</c:v>
                </c:pt>
                <c:pt idx="22">
                  <c:v>67.884500000000017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47-4C72-8F64-E40284341AF9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Worksheets'!$AE$796:$AE$818</c:f>
              <c:numCache>
                <c:formatCode>General</c:formatCode>
                <c:ptCount val="23"/>
                <c:pt idx="0">
                  <c:v>90.376777777777775</c:v>
                </c:pt>
                <c:pt idx="1">
                  <c:v>90.376777777777775</c:v>
                </c:pt>
                <c:pt idx="2">
                  <c:v>90.376777777777775</c:v>
                </c:pt>
                <c:pt idx="3">
                  <c:v>90.376777777777775</c:v>
                </c:pt>
                <c:pt idx="4">
                  <c:v>90.376777777777775</c:v>
                </c:pt>
                <c:pt idx="5">
                  <c:v>90.376777777777775</c:v>
                </c:pt>
                <c:pt idx="6">
                  <c:v>90.376777777777775</c:v>
                </c:pt>
                <c:pt idx="7">
                  <c:v>90.376777777777775</c:v>
                </c:pt>
                <c:pt idx="8">
                  <c:v>90.376777777777775</c:v>
                </c:pt>
                <c:pt idx="9">
                  <c:v>90.376777777777775</c:v>
                </c:pt>
                <c:pt idx="10">
                  <c:v>90.376777777777775</c:v>
                </c:pt>
                <c:pt idx="11">
                  <c:v>90.376777777777775</c:v>
                </c:pt>
                <c:pt idx="12">
                  <c:v>90.376777777777775</c:v>
                </c:pt>
                <c:pt idx="13">
                  <c:v>90.376777777777775</c:v>
                </c:pt>
                <c:pt idx="14">
                  <c:v>90.376777777777775</c:v>
                </c:pt>
                <c:pt idx="15">
                  <c:v>90.376777777777775</c:v>
                </c:pt>
                <c:pt idx="16">
                  <c:v>90.376777777777775</c:v>
                </c:pt>
                <c:pt idx="17">
                  <c:v>90.376777777777775</c:v>
                </c:pt>
                <c:pt idx="18">
                  <c:v>90.376777777777775</c:v>
                </c:pt>
                <c:pt idx="19">
                  <c:v>90.376777777777775</c:v>
                </c:pt>
                <c:pt idx="20">
                  <c:v>90.376777777777775</c:v>
                </c:pt>
                <c:pt idx="21">
                  <c:v>90.376777777777775</c:v>
                </c:pt>
                <c:pt idx="22">
                  <c:v>90.376777777777775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47-4C72-8F64-E40284341AF9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Worksheets'!$AF$796:$AF$818</c:f>
              <c:numCache>
                <c:formatCode>General</c:formatCode>
                <c:ptCount val="23"/>
                <c:pt idx="0">
                  <c:v>126.55333856821471</c:v>
                </c:pt>
                <c:pt idx="1">
                  <c:v>126.55333856821471</c:v>
                </c:pt>
                <c:pt idx="2">
                  <c:v>126.55333856821471</c:v>
                </c:pt>
                <c:pt idx="3">
                  <c:v>126.55333856821471</c:v>
                </c:pt>
                <c:pt idx="4">
                  <c:v>126.55333856821471</c:v>
                </c:pt>
                <c:pt idx="5">
                  <c:v>126.55333856821471</c:v>
                </c:pt>
                <c:pt idx="6">
                  <c:v>126.55333856821471</c:v>
                </c:pt>
                <c:pt idx="7">
                  <c:v>126.55333856821471</c:v>
                </c:pt>
                <c:pt idx="8">
                  <c:v>126.55333856821471</c:v>
                </c:pt>
                <c:pt idx="9">
                  <c:v>126.55333856821471</c:v>
                </c:pt>
                <c:pt idx="10">
                  <c:v>126.55333856821471</c:v>
                </c:pt>
                <c:pt idx="11">
                  <c:v>126.55333856821471</c:v>
                </c:pt>
                <c:pt idx="12">
                  <c:v>126.55333856821471</c:v>
                </c:pt>
                <c:pt idx="13">
                  <c:v>126.55333856821471</c:v>
                </c:pt>
                <c:pt idx="14">
                  <c:v>126.55333856821471</c:v>
                </c:pt>
                <c:pt idx="15">
                  <c:v>126.55333856821471</c:v>
                </c:pt>
                <c:pt idx="16">
                  <c:v>126.55333856821471</c:v>
                </c:pt>
                <c:pt idx="17">
                  <c:v>126.55333856821471</c:v>
                </c:pt>
                <c:pt idx="18">
                  <c:v>126.55333856821471</c:v>
                </c:pt>
                <c:pt idx="19">
                  <c:v>126.55333856821471</c:v>
                </c:pt>
                <c:pt idx="20">
                  <c:v>126.55333856821471</c:v>
                </c:pt>
                <c:pt idx="21">
                  <c:v>126.55333856821471</c:v>
                </c:pt>
                <c:pt idx="22">
                  <c:v>126.55333856821471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47-4C72-8F64-E40284341AF9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Worksheets'!$AG$796:$AG$818</c:f>
              <c:numCache>
                <c:formatCode>General</c:formatCode>
                <c:ptCount val="23"/>
                <c:pt idx="0">
                  <c:v>54.200216987340831</c:v>
                </c:pt>
                <c:pt idx="1">
                  <c:v>54.200216987340831</c:v>
                </c:pt>
                <c:pt idx="2">
                  <c:v>54.200216987340831</c:v>
                </c:pt>
                <c:pt idx="3">
                  <c:v>54.200216987340831</c:v>
                </c:pt>
                <c:pt idx="4">
                  <c:v>54.200216987340831</c:v>
                </c:pt>
                <c:pt idx="5">
                  <c:v>54.200216987340831</c:v>
                </c:pt>
                <c:pt idx="6">
                  <c:v>54.200216987340831</c:v>
                </c:pt>
                <c:pt idx="7">
                  <c:v>54.200216987340831</c:v>
                </c:pt>
                <c:pt idx="8">
                  <c:v>54.200216987340831</c:v>
                </c:pt>
                <c:pt idx="9">
                  <c:v>54.200216987340831</c:v>
                </c:pt>
                <c:pt idx="10">
                  <c:v>54.200216987340831</c:v>
                </c:pt>
                <c:pt idx="11">
                  <c:v>54.200216987340831</c:v>
                </c:pt>
                <c:pt idx="12">
                  <c:v>54.200216987340831</c:v>
                </c:pt>
                <c:pt idx="13">
                  <c:v>54.200216987340831</c:v>
                </c:pt>
                <c:pt idx="14">
                  <c:v>54.200216987340831</c:v>
                </c:pt>
                <c:pt idx="15">
                  <c:v>54.200216987340831</c:v>
                </c:pt>
                <c:pt idx="16">
                  <c:v>54.200216987340831</c:v>
                </c:pt>
                <c:pt idx="17">
                  <c:v>54.200216987340831</c:v>
                </c:pt>
                <c:pt idx="18">
                  <c:v>54.200216987340831</c:v>
                </c:pt>
                <c:pt idx="19">
                  <c:v>54.200216987340831</c:v>
                </c:pt>
                <c:pt idx="20">
                  <c:v>54.200216987340831</c:v>
                </c:pt>
                <c:pt idx="21">
                  <c:v>54.200216987340831</c:v>
                </c:pt>
                <c:pt idx="22">
                  <c:v>54.200216987340831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47-4C72-8F64-E4028434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70512"/>
        <c:axId val="674169968"/>
      </c:lineChart>
      <c:catAx>
        <c:axId val="674170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69968"/>
        <c:crosses val="autoZero"/>
        <c:auto val="1"/>
        <c:lblAlgn val="ctr"/>
        <c:lblOffset val="100"/>
        <c:noMultiLvlLbl val="0"/>
      </c:catAx>
      <c:valAx>
        <c:axId val="674169968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F9D-4640-A6F2-691BA582D4ED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F9D-4640-A6F2-691BA582D4ED}"/>
              </c:ext>
            </c:extLst>
          </c:dPt>
          <c:cat>
            <c:strRef>
              <c:f>'Sample Worksheets'!$A$820:$A$842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Worksheets'!$M$820:$M$842</c:f>
              <c:numCache>
                <c:formatCode>General</c:formatCode>
                <c:ptCount val="23"/>
                <c:pt idx="0">
                  <c:v>189.08</c:v>
                </c:pt>
                <c:pt idx="1">
                  <c:v>196.37300000000002</c:v>
                </c:pt>
                <c:pt idx="2">
                  <c:v>169.36</c:v>
                </c:pt>
                <c:pt idx="4">
                  <c:v>187.608</c:v>
                </c:pt>
                <c:pt idx="5">
                  <c:v>200.95400000000001</c:v>
                </c:pt>
                <c:pt idx="6">
                  <c:v>197.845</c:v>
                </c:pt>
                <c:pt idx="8">
                  <c:v>147.60599999999999</c:v>
                </c:pt>
                <c:pt idx="9">
                  <c:v>138.05600000000004</c:v>
                </c:pt>
                <c:pt idx="10">
                  <c:v>164.779</c:v>
                </c:pt>
                <c:pt idx="12">
                  <c:v>155.452</c:v>
                </c:pt>
                <c:pt idx="13">
                  <c:v>145.786</c:v>
                </c:pt>
                <c:pt idx="14">
                  <c:v>115.72199999999998</c:v>
                </c:pt>
                <c:pt idx="16">
                  <c:v>156.92400000000001</c:v>
                </c:pt>
                <c:pt idx="17">
                  <c:v>130.482</c:v>
                </c:pt>
                <c:pt idx="18">
                  <c:v>99.739999999999981</c:v>
                </c:pt>
                <c:pt idx="20">
                  <c:v>153.476</c:v>
                </c:pt>
                <c:pt idx="21">
                  <c:v>140.70999999999998</c:v>
                </c:pt>
                <c:pt idx="22">
                  <c:v>137.54300000000003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9D-4640-A6F2-691BA582D4ED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Worksheets'!$AD$820:$AD$842</c:f>
              <c:numCache>
                <c:formatCode>General</c:formatCode>
                <c:ptCount val="23"/>
                <c:pt idx="0">
                  <c:v>184.9376666666667</c:v>
                </c:pt>
                <c:pt idx="1">
                  <c:v>184.9376666666667</c:v>
                </c:pt>
                <c:pt idx="2">
                  <c:v>184.9376666666667</c:v>
                </c:pt>
                <c:pt idx="4">
                  <c:v>195.46900000000002</c:v>
                </c:pt>
                <c:pt idx="5">
                  <c:v>195.46900000000002</c:v>
                </c:pt>
                <c:pt idx="6">
                  <c:v>195.46900000000002</c:v>
                </c:pt>
                <c:pt idx="8">
                  <c:v>150.14700000000002</c:v>
                </c:pt>
                <c:pt idx="9">
                  <c:v>150.14700000000002</c:v>
                </c:pt>
                <c:pt idx="10">
                  <c:v>150.14700000000002</c:v>
                </c:pt>
                <c:pt idx="12">
                  <c:v>138.98666666666665</c:v>
                </c:pt>
                <c:pt idx="13">
                  <c:v>138.98666666666665</c:v>
                </c:pt>
                <c:pt idx="14">
                  <c:v>138.98666666666665</c:v>
                </c:pt>
                <c:pt idx="16">
                  <c:v>129.04866666666666</c:v>
                </c:pt>
                <c:pt idx="17">
                  <c:v>129.04866666666666</c:v>
                </c:pt>
                <c:pt idx="18">
                  <c:v>129.04866666666666</c:v>
                </c:pt>
                <c:pt idx="20">
                  <c:v>143.90966666666668</c:v>
                </c:pt>
                <c:pt idx="21">
                  <c:v>143.90966666666668</c:v>
                </c:pt>
                <c:pt idx="22">
                  <c:v>143.90966666666668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9D-4640-A6F2-691BA582D4ED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Worksheets'!$AE$820:$AE$842</c:f>
              <c:numCache>
                <c:formatCode>General</c:formatCode>
                <c:ptCount val="23"/>
                <c:pt idx="0">
                  <c:v>157.08311111111115</c:v>
                </c:pt>
                <c:pt idx="1">
                  <c:v>157.08311111111115</c:v>
                </c:pt>
                <c:pt idx="2">
                  <c:v>157.08311111111115</c:v>
                </c:pt>
                <c:pt idx="3">
                  <c:v>157.08311111111115</c:v>
                </c:pt>
                <c:pt idx="4">
                  <c:v>157.08311111111115</c:v>
                </c:pt>
                <c:pt idx="5">
                  <c:v>157.08311111111115</c:v>
                </c:pt>
                <c:pt idx="6">
                  <c:v>157.08311111111115</c:v>
                </c:pt>
                <c:pt idx="7">
                  <c:v>157.08311111111115</c:v>
                </c:pt>
                <c:pt idx="8">
                  <c:v>157.08311111111115</c:v>
                </c:pt>
                <c:pt idx="9">
                  <c:v>157.08311111111115</c:v>
                </c:pt>
                <c:pt idx="10">
                  <c:v>157.08311111111115</c:v>
                </c:pt>
                <c:pt idx="11">
                  <c:v>157.08311111111115</c:v>
                </c:pt>
                <c:pt idx="12">
                  <c:v>157.08311111111115</c:v>
                </c:pt>
                <c:pt idx="13">
                  <c:v>157.08311111111115</c:v>
                </c:pt>
                <c:pt idx="14">
                  <c:v>157.08311111111115</c:v>
                </c:pt>
                <c:pt idx="15">
                  <c:v>157.08311111111115</c:v>
                </c:pt>
                <c:pt idx="16">
                  <c:v>157.08311111111115</c:v>
                </c:pt>
                <c:pt idx="17">
                  <c:v>157.08311111111115</c:v>
                </c:pt>
                <c:pt idx="18">
                  <c:v>157.08311111111115</c:v>
                </c:pt>
                <c:pt idx="19">
                  <c:v>157.08311111111115</c:v>
                </c:pt>
                <c:pt idx="20">
                  <c:v>157.08311111111115</c:v>
                </c:pt>
                <c:pt idx="21">
                  <c:v>157.08311111111115</c:v>
                </c:pt>
                <c:pt idx="22">
                  <c:v>157.08311111111115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9D-4640-A6F2-691BA582D4ED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Worksheets'!$AF$820:$AF$842</c:f>
              <c:numCache>
                <c:formatCode>General</c:formatCode>
                <c:ptCount val="23"/>
                <c:pt idx="0">
                  <c:v>186.03241408126081</c:v>
                </c:pt>
                <c:pt idx="1">
                  <c:v>186.03241408126081</c:v>
                </c:pt>
                <c:pt idx="2">
                  <c:v>186.03241408126081</c:v>
                </c:pt>
                <c:pt idx="3">
                  <c:v>186.03241408126081</c:v>
                </c:pt>
                <c:pt idx="4">
                  <c:v>186.03241408126081</c:v>
                </c:pt>
                <c:pt idx="5">
                  <c:v>186.03241408126081</c:v>
                </c:pt>
                <c:pt idx="6">
                  <c:v>186.03241408126081</c:v>
                </c:pt>
                <c:pt idx="7">
                  <c:v>186.03241408126081</c:v>
                </c:pt>
                <c:pt idx="8">
                  <c:v>186.03241408126081</c:v>
                </c:pt>
                <c:pt idx="9">
                  <c:v>186.03241408126081</c:v>
                </c:pt>
                <c:pt idx="10">
                  <c:v>186.03241408126081</c:v>
                </c:pt>
                <c:pt idx="11">
                  <c:v>186.03241408126081</c:v>
                </c:pt>
                <c:pt idx="12">
                  <c:v>186.03241408126081</c:v>
                </c:pt>
                <c:pt idx="13">
                  <c:v>186.03241408126081</c:v>
                </c:pt>
                <c:pt idx="14">
                  <c:v>186.03241408126081</c:v>
                </c:pt>
                <c:pt idx="15">
                  <c:v>186.03241408126081</c:v>
                </c:pt>
                <c:pt idx="16">
                  <c:v>186.03241408126081</c:v>
                </c:pt>
                <c:pt idx="17">
                  <c:v>186.03241408126081</c:v>
                </c:pt>
                <c:pt idx="18">
                  <c:v>186.03241408126081</c:v>
                </c:pt>
                <c:pt idx="19">
                  <c:v>186.03241408126081</c:v>
                </c:pt>
                <c:pt idx="20">
                  <c:v>186.03241408126081</c:v>
                </c:pt>
                <c:pt idx="21">
                  <c:v>186.03241408126081</c:v>
                </c:pt>
                <c:pt idx="22">
                  <c:v>186.03241408126081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9D-4640-A6F2-691BA582D4ED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Worksheets'!$AG$820:$AG$842</c:f>
              <c:numCache>
                <c:formatCode>General</c:formatCode>
                <c:ptCount val="23"/>
                <c:pt idx="0">
                  <c:v>128.13380814096149</c:v>
                </c:pt>
                <c:pt idx="1">
                  <c:v>128.13380814096149</c:v>
                </c:pt>
                <c:pt idx="2">
                  <c:v>128.13380814096149</c:v>
                </c:pt>
                <c:pt idx="3">
                  <c:v>128.13380814096149</c:v>
                </c:pt>
                <c:pt idx="4">
                  <c:v>128.13380814096149</c:v>
                </c:pt>
                <c:pt idx="5">
                  <c:v>128.13380814096149</c:v>
                </c:pt>
                <c:pt idx="6">
                  <c:v>128.13380814096149</c:v>
                </c:pt>
                <c:pt idx="7">
                  <c:v>128.13380814096149</c:v>
                </c:pt>
                <c:pt idx="8">
                  <c:v>128.13380814096149</c:v>
                </c:pt>
                <c:pt idx="9">
                  <c:v>128.13380814096149</c:v>
                </c:pt>
                <c:pt idx="10">
                  <c:v>128.13380814096149</c:v>
                </c:pt>
                <c:pt idx="11">
                  <c:v>128.13380814096149</c:v>
                </c:pt>
                <c:pt idx="12">
                  <c:v>128.13380814096149</c:v>
                </c:pt>
                <c:pt idx="13">
                  <c:v>128.13380814096149</c:v>
                </c:pt>
                <c:pt idx="14">
                  <c:v>128.13380814096149</c:v>
                </c:pt>
                <c:pt idx="15">
                  <c:v>128.13380814096149</c:v>
                </c:pt>
                <c:pt idx="16">
                  <c:v>128.13380814096149</c:v>
                </c:pt>
                <c:pt idx="17">
                  <c:v>128.13380814096149</c:v>
                </c:pt>
                <c:pt idx="18">
                  <c:v>128.13380814096149</c:v>
                </c:pt>
                <c:pt idx="19">
                  <c:v>128.13380814096149</c:v>
                </c:pt>
                <c:pt idx="20">
                  <c:v>128.13380814096149</c:v>
                </c:pt>
                <c:pt idx="21">
                  <c:v>128.13380814096149</c:v>
                </c:pt>
                <c:pt idx="22">
                  <c:v>128.13380814096149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9D-4640-A6F2-691BA582D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78128"/>
        <c:axId val="674161264"/>
      </c:lineChart>
      <c:catAx>
        <c:axId val="67417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61264"/>
        <c:crosses val="autoZero"/>
        <c:auto val="1"/>
        <c:lblAlgn val="ctr"/>
        <c:lblOffset val="100"/>
        <c:noMultiLvlLbl val="0"/>
      </c:catAx>
      <c:valAx>
        <c:axId val="674161264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6A3-4805-BA97-F7FE71D55786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6A3-4805-BA97-F7FE71D55786}"/>
              </c:ext>
            </c:extLst>
          </c:dPt>
          <c:cat>
            <c:strRef>
              <c:f>'Sample Worksheets'!$A$844:$A$866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Worksheets'!$M$844:$M$866</c:f>
              <c:numCache>
                <c:formatCode>General</c:formatCode>
                <c:ptCount val="23"/>
                <c:pt idx="0">
                  <c:v>172.80800000000002</c:v>
                </c:pt>
                <c:pt idx="1">
                  <c:v>173.04000000000002</c:v>
                </c:pt>
                <c:pt idx="2">
                  <c:v>173.56</c:v>
                </c:pt>
                <c:pt idx="4">
                  <c:v>170.65800000000002</c:v>
                </c:pt>
                <c:pt idx="5">
                  <c:v>141.107</c:v>
                </c:pt>
                <c:pt idx="6">
                  <c:v>188.69200000000001</c:v>
                </c:pt>
                <c:pt idx="8">
                  <c:v>176.48800000000003</c:v>
                </c:pt>
                <c:pt idx="9">
                  <c:v>198.94449999999998</c:v>
                </c:pt>
                <c:pt idx="10">
                  <c:v>185.69</c:v>
                </c:pt>
                <c:pt idx="12">
                  <c:v>173.56</c:v>
                </c:pt>
                <c:pt idx="13">
                  <c:v>169.26000000000005</c:v>
                </c:pt>
                <c:pt idx="14">
                  <c:v>172.982</c:v>
                </c:pt>
                <c:pt idx="16">
                  <c:v>175.71000000000004</c:v>
                </c:pt>
                <c:pt idx="17">
                  <c:v>185.64099999999999</c:v>
                </c:pt>
                <c:pt idx="18">
                  <c:v>173.66</c:v>
                </c:pt>
                <c:pt idx="20">
                  <c:v>184.31</c:v>
                </c:pt>
                <c:pt idx="21">
                  <c:v>183.83</c:v>
                </c:pt>
                <c:pt idx="22">
                  <c:v>193.26400000000001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A3-4805-BA97-F7FE71D55786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Worksheets'!$AD$844:$AD$866</c:f>
              <c:numCache>
                <c:formatCode>General</c:formatCode>
                <c:ptCount val="23"/>
                <c:pt idx="0">
                  <c:v>173.13600000000005</c:v>
                </c:pt>
                <c:pt idx="1">
                  <c:v>173.13600000000005</c:v>
                </c:pt>
                <c:pt idx="2">
                  <c:v>173.13600000000005</c:v>
                </c:pt>
                <c:pt idx="4">
                  <c:v>166.81899999999999</c:v>
                </c:pt>
                <c:pt idx="5">
                  <c:v>166.81899999999999</c:v>
                </c:pt>
                <c:pt idx="6">
                  <c:v>166.81899999999999</c:v>
                </c:pt>
                <c:pt idx="8">
                  <c:v>187.04083333333332</c:v>
                </c:pt>
                <c:pt idx="9">
                  <c:v>187.04083333333332</c:v>
                </c:pt>
                <c:pt idx="10">
                  <c:v>187.04083333333332</c:v>
                </c:pt>
                <c:pt idx="12">
                  <c:v>171.934</c:v>
                </c:pt>
                <c:pt idx="13">
                  <c:v>171.934</c:v>
                </c:pt>
                <c:pt idx="14">
                  <c:v>171.934</c:v>
                </c:pt>
                <c:pt idx="16">
                  <c:v>178.33699999999999</c:v>
                </c:pt>
                <c:pt idx="17">
                  <c:v>178.33699999999999</c:v>
                </c:pt>
                <c:pt idx="18">
                  <c:v>178.33699999999999</c:v>
                </c:pt>
                <c:pt idx="20">
                  <c:v>187.13466666666667</c:v>
                </c:pt>
                <c:pt idx="21">
                  <c:v>187.13466666666667</c:v>
                </c:pt>
                <c:pt idx="22">
                  <c:v>187.13466666666667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A3-4805-BA97-F7FE71D55786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Worksheets'!$AE$844:$AE$866</c:f>
              <c:numCache>
                <c:formatCode>General</c:formatCode>
                <c:ptCount val="23"/>
                <c:pt idx="0">
                  <c:v>177.40025</c:v>
                </c:pt>
                <c:pt idx="1">
                  <c:v>177.40025</c:v>
                </c:pt>
                <c:pt idx="2">
                  <c:v>177.40025</c:v>
                </c:pt>
                <c:pt idx="3">
                  <c:v>177.40025</c:v>
                </c:pt>
                <c:pt idx="4">
                  <c:v>177.40025</c:v>
                </c:pt>
                <c:pt idx="5">
                  <c:v>177.40025</c:v>
                </c:pt>
                <c:pt idx="6">
                  <c:v>177.40025</c:v>
                </c:pt>
                <c:pt idx="7">
                  <c:v>177.40025</c:v>
                </c:pt>
                <c:pt idx="8">
                  <c:v>177.40025</c:v>
                </c:pt>
                <c:pt idx="9">
                  <c:v>177.40025</c:v>
                </c:pt>
                <c:pt idx="10">
                  <c:v>177.40025</c:v>
                </c:pt>
                <c:pt idx="11">
                  <c:v>177.40025</c:v>
                </c:pt>
                <c:pt idx="12">
                  <c:v>177.40025</c:v>
                </c:pt>
                <c:pt idx="13">
                  <c:v>177.40025</c:v>
                </c:pt>
                <c:pt idx="14">
                  <c:v>177.40025</c:v>
                </c:pt>
                <c:pt idx="15">
                  <c:v>177.40025</c:v>
                </c:pt>
                <c:pt idx="16">
                  <c:v>177.40025</c:v>
                </c:pt>
                <c:pt idx="17">
                  <c:v>177.40025</c:v>
                </c:pt>
                <c:pt idx="18">
                  <c:v>177.40025</c:v>
                </c:pt>
                <c:pt idx="19">
                  <c:v>177.40025</c:v>
                </c:pt>
                <c:pt idx="20">
                  <c:v>177.40025</c:v>
                </c:pt>
                <c:pt idx="21">
                  <c:v>177.40025</c:v>
                </c:pt>
                <c:pt idx="22">
                  <c:v>177.40025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A3-4805-BA97-F7FE71D55786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Worksheets'!$AF$844:$AF$866</c:f>
              <c:numCache>
                <c:formatCode>General</c:formatCode>
                <c:ptCount val="23"/>
                <c:pt idx="0">
                  <c:v>189.77848009567484</c:v>
                </c:pt>
                <c:pt idx="1">
                  <c:v>189.77848009567484</c:v>
                </c:pt>
                <c:pt idx="2">
                  <c:v>189.77848009567484</c:v>
                </c:pt>
                <c:pt idx="3">
                  <c:v>189.77848009567484</c:v>
                </c:pt>
                <c:pt idx="4">
                  <c:v>189.77848009567484</c:v>
                </c:pt>
                <c:pt idx="5">
                  <c:v>189.77848009567484</c:v>
                </c:pt>
                <c:pt idx="6">
                  <c:v>189.77848009567484</c:v>
                </c:pt>
                <c:pt idx="7">
                  <c:v>189.77848009567484</c:v>
                </c:pt>
                <c:pt idx="8">
                  <c:v>189.77848009567484</c:v>
                </c:pt>
                <c:pt idx="9">
                  <c:v>189.77848009567484</c:v>
                </c:pt>
                <c:pt idx="10">
                  <c:v>189.77848009567484</c:v>
                </c:pt>
                <c:pt idx="11">
                  <c:v>189.77848009567484</c:v>
                </c:pt>
                <c:pt idx="12">
                  <c:v>189.77848009567484</c:v>
                </c:pt>
                <c:pt idx="13">
                  <c:v>189.77848009567484</c:v>
                </c:pt>
                <c:pt idx="14">
                  <c:v>189.77848009567484</c:v>
                </c:pt>
                <c:pt idx="15">
                  <c:v>189.77848009567484</c:v>
                </c:pt>
                <c:pt idx="16">
                  <c:v>189.77848009567484</c:v>
                </c:pt>
                <c:pt idx="17">
                  <c:v>189.77848009567484</c:v>
                </c:pt>
                <c:pt idx="18">
                  <c:v>189.77848009567484</c:v>
                </c:pt>
                <c:pt idx="19">
                  <c:v>189.77848009567484</c:v>
                </c:pt>
                <c:pt idx="20">
                  <c:v>189.77848009567484</c:v>
                </c:pt>
                <c:pt idx="21">
                  <c:v>189.77848009567484</c:v>
                </c:pt>
                <c:pt idx="22">
                  <c:v>189.77848009567484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A3-4805-BA97-F7FE71D55786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Worksheets'!$AG$844:$AG$866</c:f>
              <c:numCache>
                <c:formatCode>General</c:formatCode>
                <c:ptCount val="23"/>
                <c:pt idx="0">
                  <c:v>165.02201990432516</c:v>
                </c:pt>
                <c:pt idx="1">
                  <c:v>165.02201990432516</c:v>
                </c:pt>
                <c:pt idx="2">
                  <c:v>165.02201990432516</c:v>
                </c:pt>
                <c:pt idx="3">
                  <c:v>165.02201990432516</c:v>
                </c:pt>
                <c:pt idx="4">
                  <c:v>165.02201990432516</c:v>
                </c:pt>
                <c:pt idx="5">
                  <c:v>165.02201990432516</c:v>
                </c:pt>
                <c:pt idx="6">
                  <c:v>165.02201990432516</c:v>
                </c:pt>
                <c:pt idx="7">
                  <c:v>165.02201990432516</c:v>
                </c:pt>
                <c:pt idx="8">
                  <c:v>165.02201990432516</c:v>
                </c:pt>
                <c:pt idx="9">
                  <c:v>165.02201990432516</c:v>
                </c:pt>
                <c:pt idx="10">
                  <c:v>165.02201990432516</c:v>
                </c:pt>
                <c:pt idx="11">
                  <c:v>165.02201990432516</c:v>
                </c:pt>
                <c:pt idx="12">
                  <c:v>165.02201990432516</c:v>
                </c:pt>
                <c:pt idx="13">
                  <c:v>165.02201990432516</c:v>
                </c:pt>
                <c:pt idx="14">
                  <c:v>165.02201990432516</c:v>
                </c:pt>
                <c:pt idx="15">
                  <c:v>165.02201990432516</c:v>
                </c:pt>
                <c:pt idx="16">
                  <c:v>165.02201990432516</c:v>
                </c:pt>
                <c:pt idx="17">
                  <c:v>165.02201990432516</c:v>
                </c:pt>
                <c:pt idx="18">
                  <c:v>165.02201990432516</c:v>
                </c:pt>
                <c:pt idx="19">
                  <c:v>165.02201990432516</c:v>
                </c:pt>
                <c:pt idx="20">
                  <c:v>165.02201990432516</c:v>
                </c:pt>
                <c:pt idx="21">
                  <c:v>165.02201990432516</c:v>
                </c:pt>
                <c:pt idx="22">
                  <c:v>165.02201990432516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A3-4805-BA97-F7FE71D55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61808"/>
        <c:axId val="674156912"/>
      </c:lineChart>
      <c:catAx>
        <c:axId val="674161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56912"/>
        <c:crosses val="autoZero"/>
        <c:auto val="1"/>
        <c:lblAlgn val="ctr"/>
        <c:lblOffset val="100"/>
        <c:noMultiLvlLbl val="0"/>
      </c:catAx>
      <c:valAx>
        <c:axId val="674156912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6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0F3-47E2-8FAA-277F337F5025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0F3-47E2-8FAA-277F337F5025}"/>
              </c:ext>
            </c:extLst>
          </c:dPt>
          <c:cat>
            <c:strRef>
              <c:f>'Sample Worksheets'!$A$868:$A$890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Worksheets'!$M$868:$M$890</c:f>
              <c:numCache>
                <c:formatCode>General</c:formatCode>
                <c:ptCount val="23"/>
                <c:pt idx="0">
                  <c:v>191.18100000000001</c:v>
                </c:pt>
                <c:pt idx="1">
                  <c:v>207.85</c:v>
                </c:pt>
                <c:pt idx="2">
                  <c:v>201.054</c:v>
                </c:pt>
                <c:pt idx="4">
                  <c:v>202.57500000000002</c:v>
                </c:pt>
                <c:pt idx="5">
                  <c:v>205.46099999999998</c:v>
                </c:pt>
                <c:pt idx="6">
                  <c:v>199.30099999999999</c:v>
                </c:pt>
                <c:pt idx="8">
                  <c:v>176.57000000000005</c:v>
                </c:pt>
                <c:pt idx="9">
                  <c:v>143.11600000000001</c:v>
                </c:pt>
                <c:pt idx="10">
                  <c:v>176.34699999999998</c:v>
                </c:pt>
                <c:pt idx="12">
                  <c:v>199.50749999999999</c:v>
                </c:pt>
                <c:pt idx="13">
                  <c:v>203.77399999999997</c:v>
                </c:pt>
                <c:pt idx="14">
                  <c:v>204.79099999999997</c:v>
                </c:pt>
                <c:pt idx="16">
                  <c:v>214.97</c:v>
                </c:pt>
                <c:pt idx="17">
                  <c:v>229.72900000000001</c:v>
                </c:pt>
                <c:pt idx="18">
                  <c:v>214.97800000000004</c:v>
                </c:pt>
                <c:pt idx="20">
                  <c:v>216.16900000000001</c:v>
                </c:pt>
                <c:pt idx="21">
                  <c:v>198.309</c:v>
                </c:pt>
                <c:pt idx="22">
                  <c:v>207.74300000000002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F3-47E2-8FAA-277F337F5025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Worksheets'!$AD$868:$AD$890</c:f>
              <c:numCache>
                <c:formatCode>General</c:formatCode>
                <c:ptCount val="23"/>
                <c:pt idx="0">
                  <c:v>200.02833333333334</c:v>
                </c:pt>
                <c:pt idx="1">
                  <c:v>200.02833333333334</c:v>
                </c:pt>
                <c:pt idx="2">
                  <c:v>200.02833333333334</c:v>
                </c:pt>
                <c:pt idx="4">
                  <c:v>202.44566666666665</c:v>
                </c:pt>
                <c:pt idx="5">
                  <c:v>202.44566666666665</c:v>
                </c:pt>
                <c:pt idx="6">
                  <c:v>202.44566666666665</c:v>
                </c:pt>
                <c:pt idx="8">
                  <c:v>165.34433333333334</c:v>
                </c:pt>
                <c:pt idx="9">
                  <c:v>165.34433333333334</c:v>
                </c:pt>
                <c:pt idx="10">
                  <c:v>165.34433333333334</c:v>
                </c:pt>
                <c:pt idx="12">
                  <c:v>202.6908333333333</c:v>
                </c:pt>
                <c:pt idx="13">
                  <c:v>202.6908333333333</c:v>
                </c:pt>
                <c:pt idx="14">
                  <c:v>202.6908333333333</c:v>
                </c:pt>
                <c:pt idx="16">
                  <c:v>219.89233333333334</c:v>
                </c:pt>
                <c:pt idx="17">
                  <c:v>219.89233333333334</c:v>
                </c:pt>
                <c:pt idx="18">
                  <c:v>219.89233333333334</c:v>
                </c:pt>
                <c:pt idx="20">
                  <c:v>207.40700000000001</c:v>
                </c:pt>
                <c:pt idx="21">
                  <c:v>207.40700000000001</c:v>
                </c:pt>
                <c:pt idx="22">
                  <c:v>207.40700000000001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F3-47E2-8FAA-277F337F5025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Worksheets'!$AE$868:$AE$890</c:f>
              <c:numCache>
                <c:formatCode>General</c:formatCode>
                <c:ptCount val="23"/>
                <c:pt idx="0">
                  <c:v>199.63475000000003</c:v>
                </c:pt>
                <c:pt idx="1">
                  <c:v>199.63475000000003</c:v>
                </c:pt>
                <c:pt idx="2">
                  <c:v>199.63475000000003</c:v>
                </c:pt>
                <c:pt idx="3">
                  <c:v>199.63475000000003</c:v>
                </c:pt>
                <c:pt idx="4">
                  <c:v>199.63475000000003</c:v>
                </c:pt>
                <c:pt idx="5">
                  <c:v>199.63475000000003</c:v>
                </c:pt>
                <c:pt idx="6">
                  <c:v>199.63475000000003</c:v>
                </c:pt>
                <c:pt idx="7">
                  <c:v>199.63475000000003</c:v>
                </c:pt>
                <c:pt idx="8">
                  <c:v>199.63475000000003</c:v>
                </c:pt>
                <c:pt idx="9">
                  <c:v>199.63475000000003</c:v>
                </c:pt>
                <c:pt idx="10">
                  <c:v>199.63475000000003</c:v>
                </c:pt>
                <c:pt idx="11">
                  <c:v>199.63475000000003</c:v>
                </c:pt>
                <c:pt idx="12">
                  <c:v>199.63475000000003</c:v>
                </c:pt>
                <c:pt idx="13">
                  <c:v>199.63475000000003</c:v>
                </c:pt>
                <c:pt idx="14">
                  <c:v>199.63475000000003</c:v>
                </c:pt>
                <c:pt idx="15">
                  <c:v>199.63475000000003</c:v>
                </c:pt>
                <c:pt idx="16">
                  <c:v>199.63475000000003</c:v>
                </c:pt>
                <c:pt idx="17">
                  <c:v>199.63475000000003</c:v>
                </c:pt>
                <c:pt idx="18">
                  <c:v>199.63475000000003</c:v>
                </c:pt>
                <c:pt idx="19">
                  <c:v>199.63475000000003</c:v>
                </c:pt>
                <c:pt idx="20">
                  <c:v>199.63475000000003</c:v>
                </c:pt>
                <c:pt idx="21">
                  <c:v>199.63475000000003</c:v>
                </c:pt>
                <c:pt idx="22">
                  <c:v>199.63475000000003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F3-47E2-8FAA-277F337F5025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Worksheets'!$AF$868:$AF$890</c:f>
              <c:numCache>
                <c:formatCode>General</c:formatCode>
                <c:ptCount val="23"/>
                <c:pt idx="0">
                  <c:v>218.75236057880005</c:v>
                </c:pt>
                <c:pt idx="1">
                  <c:v>218.75236057880005</c:v>
                </c:pt>
                <c:pt idx="2">
                  <c:v>218.75236057880005</c:v>
                </c:pt>
                <c:pt idx="3">
                  <c:v>218.75236057880005</c:v>
                </c:pt>
                <c:pt idx="4">
                  <c:v>218.75236057880005</c:v>
                </c:pt>
                <c:pt idx="5">
                  <c:v>218.75236057880005</c:v>
                </c:pt>
                <c:pt idx="6">
                  <c:v>218.75236057880005</c:v>
                </c:pt>
                <c:pt idx="7">
                  <c:v>218.75236057880005</c:v>
                </c:pt>
                <c:pt idx="8">
                  <c:v>218.75236057880005</c:v>
                </c:pt>
                <c:pt idx="9">
                  <c:v>218.75236057880005</c:v>
                </c:pt>
                <c:pt idx="10">
                  <c:v>218.75236057880005</c:v>
                </c:pt>
                <c:pt idx="11">
                  <c:v>218.75236057880005</c:v>
                </c:pt>
                <c:pt idx="12">
                  <c:v>218.75236057880005</c:v>
                </c:pt>
                <c:pt idx="13">
                  <c:v>218.75236057880005</c:v>
                </c:pt>
                <c:pt idx="14">
                  <c:v>218.75236057880005</c:v>
                </c:pt>
                <c:pt idx="15">
                  <c:v>218.75236057880005</c:v>
                </c:pt>
                <c:pt idx="16">
                  <c:v>218.75236057880005</c:v>
                </c:pt>
                <c:pt idx="17">
                  <c:v>218.75236057880005</c:v>
                </c:pt>
                <c:pt idx="18">
                  <c:v>218.75236057880005</c:v>
                </c:pt>
                <c:pt idx="19">
                  <c:v>218.75236057880005</c:v>
                </c:pt>
                <c:pt idx="20">
                  <c:v>218.75236057880005</c:v>
                </c:pt>
                <c:pt idx="21">
                  <c:v>218.75236057880005</c:v>
                </c:pt>
                <c:pt idx="22">
                  <c:v>218.75236057880005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F3-47E2-8FAA-277F337F5025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Worksheets'!$AG$868:$AG$890</c:f>
              <c:numCache>
                <c:formatCode>General</c:formatCode>
                <c:ptCount val="23"/>
                <c:pt idx="0">
                  <c:v>180.5171394212</c:v>
                </c:pt>
                <c:pt idx="1">
                  <c:v>180.5171394212</c:v>
                </c:pt>
                <c:pt idx="2">
                  <c:v>180.5171394212</c:v>
                </c:pt>
                <c:pt idx="3">
                  <c:v>180.5171394212</c:v>
                </c:pt>
                <c:pt idx="4">
                  <c:v>180.5171394212</c:v>
                </c:pt>
                <c:pt idx="5">
                  <c:v>180.5171394212</c:v>
                </c:pt>
                <c:pt idx="6">
                  <c:v>180.5171394212</c:v>
                </c:pt>
                <c:pt idx="7">
                  <c:v>180.5171394212</c:v>
                </c:pt>
                <c:pt idx="8">
                  <c:v>180.5171394212</c:v>
                </c:pt>
                <c:pt idx="9">
                  <c:v>180.5171394212</c:v>
                </c:pt>
                <c:pt idx="10">
                  <c:v>180.5171394212</c:v>
                </c:pt>
                <c:pt idx="11">
                  <c:v>180.5171394212</c:v>
                </c:pt>
                <c:pt idx="12">
                  <c:v>180.5171394212</c:v>
                </c:pt>
                <c:pt idx="13">
                  <c:v>180.5171394212</c:v>
                </c:pt>
                <c:pt idx="14">
                  <c:v>180.5171394212</c:v>
                </c:pt>
                <c:pt idx="15">
                  <c:v>180.5171394212</c:v>
                </c:pt>
                <c:pt idx="16">
                  <c:v>180.5171394212</c:v>
                </c:pt>
                <c:pt idx="17">
                  <c:v>180.5171394212</c:v>
                </c:pt>
                <c:pt idx="18">
                  <c:v>180.5171394212</c:v>
                </c:pt>
                <c:pt idx="19">
                  <c:v>180.5171394212</c:v>
                </c:pt>
                <c:pt idx="20">
                  <c:v>180.5171394212</c:v>
                </c:pt>
                <c:pt idx="21">
                  <c:v>180.5171394212</c:v>
                </c:pt>
                <c:pt idx="22">
                  <c:v>180.5171394212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0F3-47E2-8FAA-277F337F5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54192"/>
        <c:axId val="674176496"/>
      </c:lineChart>
      <c:catAx>
        <c:axId val="674154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6496"/>
        <c:crosses val="autoZero"/>
        <c:auto val="1"/>
        <c:lblAlgn val="ctr"/>
        <c:lblOffset val="100"/>
        <c:noMultiLvlLbl val="0"/>
      </c:catAx>
      <c:valAx>
        <c:axId val="674176496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5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79C-4847-A26E-EE3316F56AA2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79C-4847-A26E-EE3316F56AA2}"/>
              </c:ext>
            </c:extLst>
          </c:dPt>
          <c:cat>
            <c:strRef>
              <c:f>'Sample Worksheets'!$A$892:$A$914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Worksheets'!$M$892:$M$914</c:f>
              <c:numCache>
                <c:formatCode>General</c:formatCode>
                <c:ptCount val="23"/>
                <c:pt idx="0">
                  <c:v>228.94400000000002</c:v>
                </c:pt>
                <c:pt idx="1">
                  <c:v>235.16199999999998</c:v>
                </c:pt>
                <c:pt idx="2">
                  <c:v>213.12699999999998</c:v>
                </c:pt>
                <c:pt idx="4">
                  <c:v>229.06</c:v>
                </c:pt>
                <c:pt idx="5">
                  <c:v>234.54199999999997</c:v>
                </c:pt>
                <c:pt idx="6">
                  <c:v>233.244</c:v>
                </c:pt>
                <c:pt idx="8">
                  <c:v>222.958</c:v>
                </c:pt>
                <c:pt idx="9">
                  <c:v>229.79599999999999</c:v>
                </c:pt>
                <c:pt idx="10">
                  <c:v>218.49300000000002</c:v>
                </c:pt>
                <c:pt idx="12">
                  <c:v>228.04300000000001</c:v>
                </c:pt>
                <c:pt idx="13">
                  <c:v>225.89300000000003</c:v>
                </c:pt>
                <c:pt idx="14">
                  <c:v>227.02600000000001</c:v>
                </c:pt>
                <c:pt idx="16">
                  <c:v>231.97050000000002</c:v>
                </c:pt>
                <c:pt idx="17">
                  <c:v>235.6995</c:v>
                </c:pt>
                <c:pt idx="18">
                  <c:v>235.81550000000001</c:v>
                </c:pt>
                <c:pt idx="20">
                  <c:v>227.34050000000002</c:v>
                </c:pt>
                <c:pt idx="21">
                  <c:v>228.91950000000003</c:v>
                </c:pt>
                <c:pt idx="22">
                  <c:v>232.0865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9C-4847-A26E-EE3316F56AA2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Worksheets'!$AD$892:$AD$914</c:f>
              <c:numCache>
                <c:formatCode>General</c:formatCode>
                <c:ptCount val="23"/>
                <c:pt idx="0">
                  <c:v>225.74433333333332</c:v>
                </c:pt>
                <c:pt idx="1">
                  <c:v>225.74433333333332</c:v>
                </c:pt>
                <c:pt idx="2">
                  <c:v>225.74433333333332</c:v>
                </c:pt>
                <c:pt idx="4">
                  <c:v>232.28200000000001</c:v>
                </c:pt>
                <c:pt idx="5">
                  <c:v>232.28200000000001</c:v>
                </c:pt>
                <c:pt idx="6">
                  <c:v>232.28200000000001</c:v>
                </c:pt>
                <c:pt idx="8">
                  <c:v>223.74900000000002</c:v>
                </c:pt>
                <c:pt idx="9">
                  <c:v>223.74900000000002</c:v>
                </c:pt>
                <c:pt idx="10">
                  <c:v>223.74900000000002</c:v>
                </c:pt>
                <c:pt idx="12">
                  <c:v>226.98733333333334</c:v>
                </c:pt>
                <c:pt idx="13">
                  <c:v>226.98733333333334</c:v>
                </c:pt>
                <c:pt idx="14">
                  <c:v>226.98733333333334</c:v>
                </c:pt>
                <c:pt idx="16">
                  <c:v>234.49516666666668</c:v>
                </c:pt>
                <c:pt idx="17">
                  <c:v>234.49516666666668</c:v>
                </c:pt>
                <c:pt idx="18">
                  <c:v>234.49516666666668</c:v>
                </c:pt>
                <c:pt idx="20">
                  <c:v>229.44883333333337</c:v>
                </c:pt>
                <c:pt idx="21">
                  <c:v>229.44883333333337</c:v>
                </c:pt>
                <c:pt idx="22">
                  <c:v>229.44883333333337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9C-4847-A26E-EE3316F56AA2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Worksheets'!$AE$892:$AE$914</c:f>
              <c:numCache>
                <c:formatCode>General</c:formatCode>
                <c:ptCount val="23"/>
                <c:pt idx="0">
                  <c:v>228.78444444444446</c:v>
                </c:pt>
                <c:pt idx="1">
                  <c:v>228.78444444444446</c:v>
                </c:pt>
                <c:pt idx="2">
                  <c:v>228.78444444444446</c:v>
                </c:pt>
                <c:pt idx="3">
                  <c:v>228.78444444444446</c:v>
                </c:pt>
                <c:pt idx="4">
                  <c:v>228.78444444444446</c:v>
                </c:pt>
                <c:pt idx="5">
                  <c:v>228.78444444444446</c:v>
                </c:pt>
                <c:pt idx="6">
                  <c:v>228.78444444444446</c:v>
                </c:pt>
                <c:pt idx="7">
                  <c:v>228.78444444444446</c:v>
                </c:pt>
                <c:pt idx="8">
                  <c:v>228.78444444444446</c:v>
                </c:pt>
                <c:pt idx="9">
                  <c:v>228.78444444444446</c:v>
                </c:pt>
                <c:pt idx="10">
                  <c:v>228.78444444444446</c:v>
                </c:pt>
                <c:pt idx="11">
                  <c:v>228.78444444444446</c:v>
                </c:pt>
                <c:pt idx="12">
                  <c:v>228.78444444444446</c:v>
                </c:pt>
                <c:pt idx="13">
                  <c:v>228.78444444444446</c:v>
                </c:pt>
                <c:pt idx="14">
                  <c:v>228.78444444444446</c:v>
                </c:pt>
                <c:pt idx="15">
                  <c:v>228.78444444444446</c:v>
                </c:pt>
                <c:pt idx="16">
                  <c:v>228.78444444444446</c:v>
                </c:pt>
                <c:pt idx="17">
                  <c:v>228.78444444444446</c:v>
                </c:pt>
                <c:pt idx="18">
                  <c:v>228.78444444444446</c:v>
                </c:pt>
                <c:pt idx="19">
                  <c:v>228.78444444444446</c:v>
                </c:pt>
                <c:pt idx="20">
                  <c:v>228.78444444444446</c:v>
                </c:pt>
                <c:pt idx="21">
                  <c:v>228.78444444444446</c:v>
                </c:pt>
                <c:pt idx="22">
                  <c:v>228.78444444444446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9C-4847-A26E-EE3316F56AA2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Worksheets'!$AF$892:$AF$914</c:f>
              <c:numCache>
                <c:formatCode>General</c:formatCode>
                <c:ptCount val="23"/>
                <c:pt idx="0">
                  <c:v>234.78574611670172</c:v>
                </c:pt>
                <c:pt idx="1">
                  <c:v>234.78574611670172</c:v>
                </c:pt>
                <c:pt idx="2">
                  <c:v>234.78574611670172</c:v>
                </c:pt>
                <c:pt idx="3">
                  <c:v>234.78574611670172</c:v>
                </c:pt>
                <c:pt idx="4">
                  <c:v>234.78574611670172</c:v>
                </c:pt>
                <c:pt idx="5">
                  <c:v>234.78574611670172</c:v>
                </c:pt>
                <c:pt idx="6">
                  <c:v>234.78574611670172</c:v>
                </c:pt>
                <c:pt idx="7">
                  <c:v>234.78574611670172</c:v>
                </c:pt>
                <c:pt idx="8">
                  <c:v>234.78574611670172</c:v>
                </c:pt>
                <c:pt idx="9">
                  <c:v>234.78574611670172</c:v>
                </c:pt>
                <c:pt idx="10">
                  <c:v>234.78574611670172</c:v>
                </c:pt>
                <c:pt idx="11">
                  <c:v>234.78574611670172</c:v>
                </c:pt>
                <c:pt idx="12">
                  <c:v>234.78574611670172</c:v>
                </c:pt>
                <c:pt idx="13">
                  <c:v>234.78574611670172</c:v>
                </c:pt>
                <c:pt idx="14">
                  <c:v>234.78574611670172</c:v>
                </c:pt>
                <c:pt idx="15">
                  <c:v>234.78574611670172</c:v>
                </c:pt>
                <c:pt idx="16">
                  <c:v>234.78574611670172</c:v>
                </c:pt>
                <c:pt idx="17">
                  <c:v>234.78574611670172</c:v>
                </c:pt>
                <c:pt idx="18">
                  <c:v>234.78574611670172</c:v>
                </c:pt>
                <c:pt idx="19">
                  <c:v>234.78574611670172</c:v>
                </c:pt>
                <c:pt idx="20">
                  <c:v>234.78574611670172</c:v>
                </c:pt>
                <c:pt idx="21">
                  <c:v>234.78574611670172</c:v>
                </c:pt>
                <c:pt idx="22">
                  <c:v>234.78574611670172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9C-4847-A26E-EE3316F56AA2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Worksheets'!$AG$892:$AG$914</c:f>
              <c:numCache>
                <c:formatCode>General</c:formatCode>
                <c:ptCount val="23"/>
                <c:pt idx="0">
                  <c:v>222.7831427721872</c:v>
                </c:pt>
                <c:pt idx="1">
                  <c:v>222.7831427721872</c:v>
                </c:pt>
                <c:pt idx="2">
                  <c:v>222.7831427721872</c:v>
                </c:pt>
                <c:pt idx="3">
                  <c:v>222.7831427721872</c:v>
                </c:pt>
                <c:pt idx="4">
                  <c:v>222.7831427721872</c:v>
                </c:pt>
                <c:pt idx="5">
                  <c:v>222.7831427721872</c:v>
                </c:pt>
                <c:pt idx="6">
                  <c:v>222.7831427721872</c:v>
                </c:pt>
                <c:pt idx="7">
                  <c:v>222.7831427721872</c:v>
                </c:pt>
                <c:pt idx="8">
                  <c:v>222.7831427721872</c:v>
                </c:pt>
                <c:pt idx="9">
                  <c:v>222.7831427721872</c:v>
                </c:pt>
                <c:pt idx="10">
                  <c:v>222.7831427721872</c:v>
                </c:pt>
                <c:pt idx="11">
                  <c:v>222.7831427721872</c:v>
                </c:pt>
                <c:pt idx="12">
                  <c:v>222.7831427721872</c:v>
                </c:pt>
                <c:pt idx="13">
                  <c:v>222.7831427721872</c:v>
                </c:pt>
                <c:pt idx="14">
                  <c:v>222.7831427721872</c:v>
                </c:pt>
                <c:pt idx="15">
                  <c:v>222.7831427721872</c:v>
                </c:pt>
                <c:pt idx="16">
                  <c:v>222.7831427721872</c:v>
                </c:pt>
                <c:pt idx="17">
                  <c:v>222.7831427721872</c:v>
                </c:pt>
                <c:pt idx="18">
                  <c:v>222.7831427721872</c:v>
                </c:pt>
                <c:pt idx="19">
                  <c:v>222.7831427721872</c:v>
                </c:pt>
                <c:pt idx="20">
                  <c:v>222.7831427721872</c:v>
                </c:pt>
                <c:pt idx="21">
                  <c:v>222.7831427721872</c:v>
                </c:pt>
                <c:pt idx="22">
                  <c:v>222.7831427721872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9C-4847-A26E-EE3316F56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81392"/>
        <c:axId val="674155824"/>
      </c:lineChart>
      <c:catAx>
        <c:axId val="67418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55824"/>
        <c:crosses val="autoZero"/>
        <c:auto val="1"/>
        <c:lblAlgn val="ctr"/>
        <c:lblOffset val="100"/>
        <c:noMultiLvlLbl val="0"/>
      </c:catAx>
      <c:valAx>
        <c:axId val="674155824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8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C17-416A-9334-20A532B43598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C17-416A-9334-20A532B43598}"/>
              </c:ext>
            </c:extLst>
          </c:dPt>
          <c:cat>
            <c:strRef>
              <c:f>'Sample Worksheets'!$A$916:$A$938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Worksheets'!$M$916:$M$938</c:f>
              <c:numCache>
                <c:formatCode>General</c:formatCode>
                <c:ptCount val="23"/>
                <c:pt idx="0">
                  <c:v>258.0915</c:v>
                </c:pt>
                <c:pt idx="1">
                  <c:v>251.93150000000003</c:v>
                </c:pt>
                <c:pt idx="2">
                  <c:v>246.63150000000002</c:v>
                </c:pt>
                <c:pt idx="4">
                  <c:v>253.75049999999999</c:v>
                </c:pt>
                <c:pt idx="5">
                  <c:v>261.04349999999999</c:v>
                </c:pt>
                <c:pt idx="6">
                  <c:v>251.3775</c:v>
                </c:pt>
                <c:pt idx="8">
                  <c:v>258.61250000000001</c:v>
                </c:pt>
                <c:pt idx="9">
                  <c:v>259.84500000000003</c:v>
                </c:pt>
                <c:pt idx="10">
                  <c:v>258.37299999999999</c:v>
                </c:pt>
                <c:pt idx="12">
                  <c:v>266.286</c:v>
                </c:pt>
                <c:pt idx="13">
                  <c:v>264.98800000000006</c:v>
                </c:pt>
                <c:pt idx="14">
                  <c:v>263.85500000000002</c:v>
                </c:pt>
                <c:pt idx="16">
                  <c:v>268.03899999999999</c:v>
                </c:pt>
                <c:pt idx="17">
                  <c:v>265.88900000000001</c:v>
                </c:pt>
                <c:pt idx="18">
                  <c:v>259.55500000000001</c:v>
                </c:pt>
                <c:pt idx="20">
                  <c:v>254.577</c:v>
                </c:pt>
                <c:pt idx="21">
                  <c:v>259.61300000000006</c:v>
                </c:pt>
                <c:pt idx="22">
                  <c:v>261.928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17-416A-9334-20A532B43598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Worksheets'!$AD$916:$AD$938</c:f>
              <c:numCache>
                <c:formatCode>General</c:formatCode>
                <c:ptCount val="23"/>
                <c:pt idx="0">
                  <c:v>252.21816666666669</c:v>
                </c:pt>
                <c:pt idx="1">
                  <c:v>252.21816666666669</c:v>
                </c:pt>
                <c:pt idx="2">
                  <c:v>252.21816666666669</c:v>
                </c:pt>
                <c:pt idx="4">
                  <c:v>255.39049999999997</c:v>
                </c:pt>
                <c:pt idx="5">
                  <c:v>255.39049999999997</c:v>
                </c:pt>
                <c:pt idx="6">
                  <c:v>255.39049999999997</c:v>
                </c:pt>
                <c:pt idx="8">
                  <c:v>258.94350000000003</c:v>
                </c:pt>
                <c:pt idx="9">
                  <c:v>258.94350000000003</c:v>
                </c:pt>
                <c:pt idx="10">
                  <c:v>258.94350000000003</c:v>
                </c:pt>
                <c:pt idx="12">
                  <c:v>265.04300000000006</c:v>
                </c:pt>
                <c:pt idx="13">
                  <c:v>265.04300000000006</c:v>
                </c:pt>
                <c:pt idx="14">
                  <c:v>265.04300000000006</c:v>
                </c:pt>
                <c:pt idx="16">
                  <c:v>264.49433333333332</c:v>
                </c:pt>
                <c:pt idx="17">
                  <c:v>264.49433333333332</c:v>
                </c:pt>
                <c:pt idx="18">
                  <c:v>264.49433333333332</c:v>
                </c:pt>
                <c:pt idx="20">
                  <c:v>258.70600000000002</c:v>
                </c:pt>
                <c:pt idx="21">
                  <c:v>258.70600000000002</c:v>
                </c:pt>
                <c:pt idx="22">
                  <c:v>258.70600000000002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17-416A-9334-20A532B43598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Worksheets'!$AE$916:$AE$938</c:f>
              <c:numCache>
                <c:formatCode>General</c:formatCode>
                <c:ptCount val="23"/>
                <c:pt idx="0">
                  <c:v>259.13258333333334</c:v>
                </c:pt>
                <c:pt idx="1">
                  <c:v>259.13258333333334</c:v>
                </c:pt>
                <c:pt idx="2">
                  <c:v>259.13258333333334</c:v>
                </c:pt>
                <c:pt idx="3">
                  <c:v>259.13258333333334</c:v>
                </c:pt>
                <c:pt idx="4">
                  <c:v>259.13258333333334</c:v>
                </c:pt>
                <c:pt idx="5">
                  <c:v>259.13258333333334</c:v>
                </c:pt>
                <c:pt idx="6">
                  <c:v>259.13258333333334</c:v>
                </c:pt>
                <c:pt idx="7">
                  <c:v>259.13258333333334</c:v>
                </c:pt>
                <c:pt idx="8">
                  <c:v>259.13258333333334</c:v>
                </c:pt>
                <c:pt idx="9">
                  <c:v>259.13258333333334</c:v>
                </c:pt>
                <c:pt idx="10">
                  <c:v>259.13258333333334</c:v>
                </c:pt>
                <c:pt idx="11">
                  <c:v>259.13258333333334</c:v>
                </c:pt>
                <c:pt idx="12">
                  <c:v>259.13258333333334</c:v>
                </c:pt>
                <c:pt idx="13">
                  <c:v>259.13258333333334</c:v>
                </c:pt>
                <c:pt idx="14">
                  <c:v>259.13258333333334</c:v>
                </c:pt>
                <c:pt idx="15">
                  <c:v>259.13258333333334</c:v>
                </c:pt>
                <c:pt idx="16">
                  <c:v>259.13258333333334</c:v>
                </c:pt>
                <c:pt idx="17">
                  <c:v>259.13258333333334</c:v>
                </c:pt>
                <c:pt idx="18">
                  <c:v>259.13258333333334</c:v>
                </c:pt>
                <c:pt idx="19">
                  <c:v>259.13258333333334</c:v>
                </c:pt>
                <c:pt idx="20">
                  <c:v>259.13258333333334</c:v>
                </c:pt>
                <c:pt idx="21">
                  <c:v>259.13258333333334</c:v>
                </c:pt>
                <c:pt idx="22">
                  <c:v>259.13258333333334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17-416A-9334-20A532B43598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Worksheets'!$AF$916:$AF$938</c:f>
              <c:numCache>
                <c:formatCode>General</c:formatCode>
                <c:ptCount val="23"/>
                <c:pt idx="0">
                  <c:v>264.89779400559746</c:v>
                </c:pt>
                <c:pt idx="1">
                  <c:v>264.89779400559746</c:v>
                </c:pt>
                <c:pt idx="2">
                  <c:v>264.89779400559746</c:v>
                </c:pt>
                <c:pt idx="3">
                  <c:v>264.89779400559746</c:v>
                </c:pt>
                <c:pt idx="4">
                  <c:v>264.89779400559746</c:v>
                </c:pt>
                <c:pt idx="5">
                  <c:v>264.89779400559746</c:v>
                </c:pt>
                <c:pt idx="6">
                  <c:v>264.89779400559746</c:v>
                </c:pt>
                <c:pt idx="7">
                  <c:v>264.89779400559746</c:v>
                </c:pt>
                <c:pt idx="8">
                  <c:v>264.89779400559746</c:v>
                </c:pt>
                <c:pt idx="9">
                  <c:v>264.89779400559746</c:v>
                </c:pt>
                <c:pt idx="10">
                  <c:v>264.89779400559746</c:v>
                </c:pt>
                <c:pt idx="11">
                  <c:v>264.89779400559746</c:v>
                </c:pt>
                <c:pt idx="12">
                  <c:v>264.89779400559746</c:v>
                </c:pt>
                <c:pt idx="13">
                  <c:v>264.89779400559746</c:v>
                </c:pt>
                <c:pt idx="14">
                  <c:v>264.89779400559746</c:v>
                </c:pt>
                <c:pt idx="15">
                  <c:v>264.89779400559746</c:v>
                </c:pt>
                <c:pt idx="16">
                  <c:v>264.89779400559746</c:v>
                </c:pt>
                <c:pt idx="17">
                  <c:v>264.89779400559746</c:v>
                </c:pt>
                <c:pt idx="18">
                  <c:v>264.89779400559746</c:v>
                </c:pt>
                <c:pt idx="19">
                  <c:v>264.89779400559746</c:v>
                </c:pt>
                <c:pt idx="20">
                  <c:v>264.89779400559746</c:v>
                </c:pt>
                <c:pt idx="21">
                  <c:v>264.89779400559746</c:v>
                </c:pt>
                <c:pt idx="22">
                  <c:v>264.89779400559746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17-416A-9334-20A532B43598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Worksheets'!$AG$916:$AG$938</c:f>
              <c:numCache>
                <c:formatCode>General</c:formatCode>
                <c:ptCount val="23"/>
                <c:pt idx="0">
                  <c:v>253.36737266106923</c:v>
                </c:pt>
                <c:pt idx="1">
                  <c:v>253.36737266106923</c:v>
                </c:pt>
                <c:pt idx="2">
                  <c:v>253.36737266106923</c:v>
                </c:pt>
                <c:pt idx="3">
                  <c:v>253.36737266106923</c:v>
                </c:pt>
                <c:pt idx="4">
                  <c:v>253.36737266106923</c:v>
                </c:pt>
                <c:pt idx="5">
                  <c:v>253.36737266106923</c:v>
                </c:pt>
                <c:pt idx="6">
                  <c:v>253.36737266106923</c:v>
                </c:pt>
                <c:pt idx="7">
                  <c:v>253.36737266106923</c:v>
                </c:pt>
                <c:pt idx="8">
                  <c:v>253.36737266106923</c:v>
                </c:pt>
                <c:pt idx="9">
                  <c:v>253.36737266106923</c:v>
                </c:pt>
                <c:pt idx="10">
                  <c:v>253.36737266106923</c:v>
                </c:pt>
                <c:pt idx="11">
                  <c:v>253.36737266106923</c:v>
                </c:pt>
                <c:pt idx="12">
                  <c:v>253.36737266106923</c:v>
                </c:pt>
                <c:pt idx="13">
                  <c:v>253.36737266106923</c:v>
                </c:pt>
                <c:pt idx="14">
                  <c:v>253.36737266106923</c:v>
                </c:pt>
                <c:pt idx="15">
                  <c:v>253.36737266106923</c:v>
                </c:pt>
                <c:pt idx="16">
                  <c:v>253.36737266106923</c:v>
                </c:pt>
                <c:pt idx="17">
                  <c:v>253.36737266106923</c:v>
                </c:pt>
                <c:pt idx="18">
                  <c:v>253.36737266106923</c:v>
                </c:pt>
                <c:pt idx="19">
                  <c:v>253.36737266106923</c:v>
                </c:pt>
                <c:pt idx="20">
                  <c:v>253.36737266106923</c:v>
                </c:pt>
                <c:pt idx="21">
                  <c:v>253.36737266106923</c:v>
                </c:pt>
                <c:pt idx="22">
                  <c:v>253.36737266106923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C17-416A-9334-20A532B43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74320"/>
        <c:axId val="674169424"/>
      </c:lineChart>
      <c:catAx>
        <c:axId val="67417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69424"/>
        <c:crosses val="autoZero"/>
        <c:auto val="1"/>
        <c:lblAlgn val="ctr"/>
        <c:lblOffset val="100"/>
        <c:noMultiLvlLbl val="0"/>
      </c:catAx>
      <c:valAx>
        <c:axId val="674169424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2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1F0-4B10-8252-035BF37042FD}"/>
              </c:ext>
            </c:extLst>
          </c:dPt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C52-4544-84CB-DAAA9C167457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C52-4544-84CB-DAAA9C167457}"/>
              </c:ext>
            </c:extLst>
          </c:dPt>
          <c:cat>
            <c:strRef>
              <c:f>'Sample Worksheets'!$A$50:$A$72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Worksheets'!$M$50:$M$72</c:f>
              <c:numCache>
                <c:formatCode>General</c:formatCode>
                <c:ptCount val="23"/>
                <c:pt idx="0">
                  <c:v>175.78250000000003</c:v>
                </c:pt>
                <c:pt idx="1">
                  <c:v>186.40899999999999</c:v>
                </c:pt>
                <c:pt idx="2">
                  <c:v>125.70099999999999</c:v>
                </c:pt>
                <c:pt idx="4">
                  <c:v>200.02</c:v>
                </c:pt>
                <c:pt idx="5">
                  <c:v>200.631</c:v>
                </c:pt>
                <c:pt idx="6">
                  <c:v>191.9735</c:v>
                </c:pt>
                <c:pt idx="8">
                  <c:v>175.50199999999998</c:v>
                </c:pt>
                <c:pt idx="9">
                  <c:v>188.8235</c:v>
                </c:pt>
                <c:pt idx="10">
                  <c:v>172.5745</c:v>
                </c:pt>
                <c:pt idx="12">
                  <c:v>180.33849999999998</c:v>
                </c:pt>
                <c:pt idx="13">
                  <c:v>187.5745</c:v>
                </c:pt>
                <c:pt idx="14">
                  <c:v>185.05349999999999</c:v>
                </c:pt>
                <c:pt idx="16">
                  <c:v>189.66650000000001</c:v>
                </c:pt>
                <c:pt idx="17">
                  <c:v>167.44749999999999</c:v>
                </c:pt>
                <c:pt idx="18">
                  <c:v>182.77900000000002</c:v>
                </c:pt>
                <c:pt idx="20">
                  <c:v>197.02549999999999</c:v>
                </c:pt>
                <c:pt idx="21">
                  <c:v>210.95949999999999</c:v>
                </c:pt>
                <c:pt idx="22">
                  <c:v>205.96449999999999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52-4544-84CB-DAAA9C167457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Worksheets'!$AD$50:$AD$72</c:f>
              <c:numCache>
                <c:formatCode>General</c:formatCode>
                <c:ptCount val="23"/>
                <c:pt idx="0">
                  <c:v>181.09575000000001</c:v>
                </c:pt>
                <c:pt idx="1">
                  <c:v>181.09575000000001</c:v>
                </c:pt>
                <c:pt idx="2">
                  <c:v>181.09575000000001</c:v>
                </c:pt>
                <c:pt idx="4">
                  <c:v>197.54150000000001</c:v>
                </c:pt>
                <c:pt idx="5">
                  <c:v>197.54150000000001</c:v>
                </c:pt>
                <c:pt idx="6">
                  <c:v>197.54150000000001</c:v>
                </c:pt>
                <c:pt idx="8">
                  <c:v>178.96666666666667</c:v>
                </c:pt>
                <c:pt idx="9">
                  <c:v>178.96666666666667</c:v>
                </c:pt>
                <c:pt idx="10">
                  <c:v>178.96666666666667</c:v>
                </c:pt>
                <c:pt idx="12">
                  <c:v>184.32216666666667</c:v>
                </c:pt>
                <c:pt idx="13">
                  <c:v>184.32216666666667</c:v>
                </c:pt>
                <c:pt idx="14">
                  <c:v>184.32216666666667</c:v>
                </c:pt>
                <c:pt idx="16">
                  <c:v>179.96433333333334</c:v>
                </c:pt>
                <c:pt idx="17">
                  <c:v>179.96433333333334</c:v>
                </c:pt>
                <c:pt idx="18">
                  <c:v>179.96433333333334</c:v>
                </c:pt>
                <c:pt idx="20">
                  <c:v>204.64983333333331</c:v>
                </c:pt>
                <c:pt idx="21">
                  <c:v>204.64983333333331</c:v>
                </c:pt>
                <c:pt idx="22">
                  <c:v>204.64983333333331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52-4544-84CB-DAAA9C167457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Worksheets'!$AE$50:$AE$72</c:f>
              <c:numCache>
                <c:formatCode>General</c:formatCode>
                <c:ptCount val="23"/>
                <c:pt idx="0">
                  <c:v>187.75670833333334</c:v>
                </c:pt>
                <c:pt idx="1">
                  <c:v>187.75670833333334</c:v>
                </c:pt>
                <c:pt idx="2">
                  <c:v>187.75670833333334</c:v>
                </c:pt>
                <c:pt idx="3">
                  <c:v>187.75670833333334</c:v>
                </c:pt>
                <c:pt idx="4">
                  <c:v>187.75670833333334</c:v>
                </c:pt>
                <c:pt idx="5">
                  <c:v>187.75670833333334</c:v>
                </c:pt>
                <c:pt idx="6">
                  <c:v>187.75670833333334</c:v>
                </c:pt>
                <c:pt idx="7">
                  <c:v>187.75670833333334</c:v>
                </c:pt>
                <c:pt idx="8">
                  <c:v>187.75670833333334</c:v>
                </c:pt>
                <c:pt idx="9">
                  <c:v>187.75670833333334</c:v>
                </c:pt>
                <c:pt idx="10">
                  <c:v>187.75670833333334</c:v>
                </c:pt>
                <c:pt idx="11">
                  <c:v>187.75670833333334</c:v>
                </c:pt>
                <c:pt idx="12">
                  <c:v>187.75670833333334</c:v>
                </c:pt>
                <c:pt idx="13">
                  <c:v>187.75670833333334</c:v>
                </c:pt>
                <c:pt idx="14">
                  <c:v>187.75670833333334</c:v>
                </c:pt>
                <c:pt idx="15">
                  <c:v>187.75670833333334</c:v>
                </c:pt>
                <c:pt idx="16">
                  <c:v>187.75670833333334</c:v>
                </c:pt>
                <c:pt idx="17">
                  <c:v>187.75670833333334</c:v>
                </c:pt>
                <c:pt idx="18">
                  <c:v>187.75670833333334</c:v>
                </c:pt>
                <c:pt idx="19">
                  <c:v>187.75670833333334</c:v>
                </c:pt>
                <c:pt idx="20">
                  <c:v>187.75670833333334</c:v>
                </c:pt>
                <c:pt idx="21">
                  <c:v>187.75670833333334</c:v>
                </c:pt>
                <c:pt idx="22">
                  <c:v>187.75670833333334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52-4544-84CB-DAAA9C167457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Worksheets'!$AF$50:$AF$72</c:f>
              <c:numCache>
                <c:formatCode>General</c:formatCode>
                <c:ptCount val="23"/>
                <c:pt idx="0">
                  <c:v>199.79151043296113</c:v>
                </c:pt>
                <c:pt idx="1">
                  <c:v>199.79151043296113</c:v>
                </c:pt>
                <c:pt idx="2">
                  <c:v>199.79151043296113</c:v>
                </c:pt>
                <c:pt idx="3">
                  <c:v>199.79151043296113</c:v>
                </c:pt>
                <c:pt idx="4">
                  <c:v>199.79151043296113</c:v>
                </c:pt>
                <c:pt idx="5">
                  <c:v>199.79151043296113</c:v>
                </c:pt>
                <c:pt idx="6">
                  <c:v>199.79151043296113</c:v>
                </c:pt>
                <c:pt idx="7">
                  <c:v>199.79151043296113</c:v>
                </c:pt>
                <c:pt idx="8">
                  <c:v>199.79151043296113</c:v>
                </c:pt>
                <c:pt idx="9">
                  <c:v>199.79151043296113</c:v>
                </c:pt>
                <c:pt idx="10">
                  <c:v>199.79151043296113</c:v>
                </c:pt>
                <c:pt idx="11">
                  <c:v>199.79151043296113</c:v>
                </c:pt>
                <c:pt idx="12">
                  <c:v>199.79151043296113</c:v>
                </c:pt>
                <c:pt idx="13">
                  <c:v>199.79151043296113</c:v>
                </c:pt>
                <c:pt idx="14">
                  <c:v>199.79151043296113</c:v>
                </c:pt>
                <c:pt idx="15">
                  <c:v>199.79151043296113</c:v>
                </c:pt>
                <c:pt idx="16">
                  <c:v>199.79151043296113</c:v>
                </c:pt>
                <c:pt idx="17">
                  <c:v>199.79151043296113</c:v>
                </c:pt>
                <c:pt idx="18">
                  <c:v>199.79151043296113</c:v>
                </c:pt>
                <c:pt idx="19">
                  <c:v>199.79151043296113</c:v>
                </c:pt>
                <c:pt idx="20">
                  <c:v>199.79151043296113</c:v>
                </c:pt>
                <c:pt idx="21">
                  <c:v>199.79151043296113</c:v>
                </c:pt>
                <c:pt idx="22">
                  <c:v>199.79151043296113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52-4544-84CB-DAAA9C167457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Worksheets'!$AG$50:$AG$72</c:f>
              <c:numCache>
                <c:formatCode>General</c:formatCode>
                <c:ptCount val="23"/>
                <c:pt idx="0">
                  <c:v>175.72190623370554</c:v>
                </c:pt>
                <c:pt idx="1">
                  <c:v>175.72190623370554</c:v>
                </c:pt>
                <c:pt idx="2">
                  <c:v>175.72190623370554</c:v>
                </c:pt>
                <c:pt idx="3">
                  <c:v>175.72190623370554</c:v>
                </c:pt>
                <c:pt idx="4">
                  <c:v>175.72190623370554</c:v>
                </c:pt>
                <c:pt idx="5">
                  <c:v>175.72190623370554</c:v>
                </c:pt>
                <c:pt idx="6">
                  <c:v>175.72190623370554</c:v>
                </c:pt>
                <c:pt idx="7">
                  <c:v>175.72190623370554</c:v>
                </c:pt>
                <c:pt idx="8">
                  <c:v>175.72190623370554</c:v>
                </c:pt>
                <c:pt idx="9">
                  <c:v>175.72190623370554</c:v>
                </c:pt>
                <c:pt idx="10">
                  <c:v>175.72190623370554</c:v>
                </c:pt>
                <c:pt idx="11">
                  <c:v>175.72190623370554</c:v>
                </c:pt>
                <c:pt idx="12">
                  <c:v>175.72190623370554</c:v>
                </c:pt>
                <c:pt idx="13">
                  <c:v>175.72190623370554</c:v>
                </c:pt>
                <c:pt idx="14">
                  <c:v>175.72190623370554</c:v>
                </c:pt>
                <c:pt idx="15">
                  <c:v>175.72190623370554</c:v>
                </c:pt>
                <c:pt idx="16">
                  <c:v>175.72190623370554</c:v>
                </c:pt>
                <c:pt idx="17">
                  <c:v>175.72190623370554</c:v>
                </c:pt>
                <c:pt idx="18">
                  <c:v>175.72190623370554</c:v>
                </c:pt>
                <c:pt idx="19">
                  <c:v>175.72190623370554</c:v>
                </c:pt>
                <c:pt idx="20">
                  <c:v>175.72190623370554</c:v>
                </c:pt>
                <c:pt idx="21">
                  <c:v>175.72190623370554</c:v>
                </c:pt>
                <c:pt idx="22">
                  <c:v>175.72190623370554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C52-4544-84CB-DAAA9C167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13216"/>
        <c:axId val="2138425184"/>
      </c:lineChart>
      <c:catAx>
        <c:axId val="2138413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25184"/>
        <c:crosses val="autoZero"/>
        <c:auto val="1"/>
        <c:lblAlgn val="ctr"/>
        <c:lblOffset val="100"/>
        <c:noMultiLvlLbl val="0"/>
      </c:catAx>
      <c:valAx>
        <c:axId val="213842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1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779-4484-A3E3-01C61B2D1B30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779-4484-A3E3-01C61B2D1B30}"/>
              </c:ext>
            </c:extLst>
          </c:dPt>
          <c:cat>
            <c:strRef>
              <c:f>'Sample Worksheets'!$A$940:$A$962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Worksheets'!$M$940:$M$962</c:f>
              <c:numCache>
                <c:formatCode>General</c:formatCode>
                <c:ptCount val="23"/>
                <c:pt idx="0">
                  <c:v>-2.046999999999997</c:v>
                </c:pt>
                <c:pt idx="1">
                  <c:v>-3.3940000000000055</c:v>
                </c:pt>
                <c:pt idx="2">
                  <c:v>76.396000000000015</c:v>
                </c:pt>
                <c:pt idx="4">
                  <c:v>84.928999999999974</c:v>
                </c:pt>
                <c:pt idx="5">
                  <c:v>82.606799999999993</c:v>
                </c:pt>
                <c:pt idx="6">
                  <c:v>58.30449999999999</c:v>
                </c:pt>
                <c:pt idx="8">
                  <c:v>73.509999999999991</c:v>
                </c:pt>
                <c:pt idx="9">
                  <c:v>89.161999999999978</c:v>
                </c:pt>
                <c:pt idx="10">
                  <c:v>74.866000000000014</c:v>
                </c:pt>
                <c:pt idx="12">
                  <c:v>85.085000000000008</c:v>
                </c:pt>
                <c:pt idx="13">
                  <c:v>67.349999999999994</c:v>
                </c:pt>
                <c:pt idx="14">
                  <c:v>83.159500000000008</c:v>
                </c:pt>
                <c:pt idx="16">
                  <c:v>52.475500000000039</c:v>
                </c:pt>
                <c:pt idx="17">
                  <c:v>72.427500000000009</c:v>
                </c:pt>
                <c:pt idx="18">
                  <c:v>81.794999999999987</c:v>
                </c:pt>
                <c:pt idx="20">
                  <c:v>45.250000000000028</c:v>
                </c:pt>
                <c:pt idx="21">
                  <c:v>71.633999999999986</c:v>
                </c:pt>
                <c:pt idx="22">
                  <c:v>66.151999999999987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79-4484-A3E3-01C61B2D1B30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Worksheets'!$AD$940:$AD$962</c:f>
              <c:numCache>
                <c:formatCode>General</c:formatCode>
                <c:ptCount val="23"/>
                <c:pt idx="0">
                  <c:v>76.396000000000015</c:v>
                </c:pt>
                <c:pt idx="1">
                  <c:v>76.396000000000015</c:v>
                </c:pt>
                <c:pt idx="2">
                  <c:v>76.396000000000015</c:v>
                </c:pt>
                <c:pt idx="4">
                  <c:v>75.28009999999999</c:v>
                </c:pt>
                <c:pt idx="5">
                  <c:v>75.28009999999999</c:v>
                </c:pt>
                <c:pt idx="6">
                  <c:v>75.28009999999999</c:v>
                </c:pt>
                <c:pt idx="8">
                  <c:v>79.179333333333332</c:v>
                </c:pt>
                <c:pt idx="9">
                  <c:v>79.179333333333332</c:v>
                </c:pt>
                <c:pt idx="10">
                  <c:v>79.179333333333332</c:v>
                </c:pt>
                <c:pt idx="12">
                  <c:v>78.531500000000008</c:v>
                </c:pt>
                <c:pt idx="13">
                  <c:v>78.531500000000008</c:v>
                </c:pt>
                <c:pt idx="14">
                  <c:v>78.531500000000008</c:v>
                </c:pt>
                <c:pt idx="16">
                  <c:v>68.899333333333345</c:v>
                </c:pt>
                <c:pt idx="17">
                  <c:v>68.899333333333345</c:v>
                </c:pt>
                <c:pt idx="18">
                  <c:v>68.899333333333345</c:v>
                </c:pt>
                <c:pt idx="20">
                  <c:v>61.012</c:v>
                </c:pt>
                <c:pt idx="21">
                  <c:v>61.012</c:v>
                </c:pt>
                <c:pt idx="22">
                  <c:v>61.012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79-4484-A3E3-01C61B2D1B30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Worksheets'!$AE$940:$AE$962</c:f>
              <c:numCache>
                <c:formatCode>General</c:formatCode>
                <c:ptCount val="23"/>
                <c:pt idx="0">
                  <c:v>73.21637777777778</c:v>
                </c:pt>
                <c:pt idx="1">
                  <c:v>73.21637777777778</c:v>
                </c:pt>
                <c:pt idx="2">
                  <c:v>73.21637777777778</c:v>
                </c:pt>
                <c:pt idx="3">
                  <c:v>73.21637777777778</c:v>
                </c:pt>
                <c:pt idx="4">
                  <c:v>73.21637777777778</c:v>
                </c:pt>
                <c:pt idx="5">
                  <c:v>73.21637777777778</c:v>
                </c:pt>
                <c:pt idx="6">
                  <c:v>73.21637777777778</c:v>
                </c:pt>
                <c:pt idx="7">
                  <c:v>73.21637777777778</c:v>
                </c:pt>
                <c:pt idx="8">
                  <c:v>73.21637777777778</c:v>
                </c:pt>
                <c:pt idx="9">
                  <c:v>73.21637777777778</c:v>
                </c:pt>
                <c:pt idx="10">
                  <c:v>73.21637777777778</c:v>
                </c:pt>
                <c:pt idx="11">
                  <c:v>73.21637777777778</c:v>
                </c:pt>
                <c:pt idx="12">
                  <c:v>73.21637777777778</c:v>
                </c:pt>
                <c:pt idx="13">
                  <c:v>73.21637777777778</c:v>
                </c:pt>
                <c:pt idx="14">
                  <c:v>73.21637777777778</c:v>
                </c:pt>
                <c:pt idx="15">
                  <c:v>73.21637777777778</c:v>
                </c:pt>
                <c:pt idx="16">
                  <c:v>73.21637777777778</c:v>
                </c:pt>
                <c:pt idx="17">
                  <c:v>73.21637777777778</c:v>
                </c:pt>
                <c:pt idx="18">
                  <c:v>73.21637777777778</c:v>
                </c:pt>
                <c:pt idx="19">
                  <c:v>73.21637777777778</c:v>
                </c:pt>
                <c:pt idx="20">
                  <c:v>73.21637777777778</c:v>
                </c:pt>
                <c:pt idx="21">
                  <c:v>73.21637777777778</c:v>
                </c:pt>
                <c:pt idx="22">
                  <c:v>73.21637777777778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79-4484-A3E3-01C61B2D1B30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Worksheets'!$AF$940:$AF$962</c:f>
              <c:numCache>
                <c:formatCode>General</c:formatCode>
                <c:ptCount val="23"/>
                <c:pt idx="0">
                  <c:v>85.667491462237251</c:v>
                </c:pt>
                <c:pt idx="1">
                  <c:v>85.667491462237251</c:v>
                </c:pt>
                <c:pt idx="2">
                  <c:v>85.667491462237251</c:v>
                </c:pt>
                <c:pt idx="3">
                  <c:v>85.667491462237251</c:v>
                </c:pt>
                <c:pt idx="4">
                  <c:v>85.667491462237251</c:v>
                </c:pt>
                <c:pt idx="5">
                  <c:v>85.667491462237251</c:v>
                </c:pt>
                <c:pt idx="6">
                  <c:v>85.667491462237251</c:v>
                </c:pt>
                <c:pt idx="7">
                  <c:v>85.667491462237251</c:v>
                </c:pt>
                <c:pt idx="8">
                  <c:v>85.667491462237251</c:v>
                </c:pt>
                <c:pt idx="9">
                  <c:v>85.667491462237251</c:v>
                </c:pt>
                <c:pt idx="10">
                  <c:v>85.667491462237251</c:v>
                </c:pt>
                <c:pt idx="11">
                  <c:v>85.667491462237251</c:v>
                </c:pt>
                <c:pt idx="12">
                  <c:v>85.667491462237251</c:v>
                </c:pt>
                <c:pt idx="13">
                  <c:v>85.667491462237251</c:v>
                </c:pt>
                <c:pt idx="14">
                  <c:v>85.667491462237251</c:v>
                </c:pt>
                <c:pt idx="15">
                  <c:v>85.667491462237251</c:v>
                </c:pt>
                <c:pt idx="16">
                  <c:v>85.667491462237251</c:v>
                </c:pt>
                <c:pt idx="17">
                  <c:v>85.667491462237251</c:v>
                </c:pt>
                <c:pt idx="18">
                  <c:v>85.667491462237251</c:v>
                </c:pt>
                <c:pt idx="19">
                  <c:v>85.667491462237251</c:v>
                </c:pt>
                <c:pt idx="20">
                  <c:v>85.667491462237251</c:v>
                </c:pt>
                <c:pt idx="21">
                  <c:v>85.667491462237251</c:v>
                </c:pt>
                <c:pt idx="22">
                  <c:v>85.667491462237251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79-4484-A3E3-01C61B2D1B30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Worksheets'!$AG$940:$AG$962</c:f>
              <c:numCache>
                <c:formatCode>General</c:formatCode>
                <c:ptCount val="23"/>
                <c:pt idx="0">
                  <c:v>60.765264093318308</c:v>
                </c:pt>
                <c:pt idx="1">
                  <c:v>60.765264093318308</c:v>
                </c:pt>
                <c:pt idx="2">
                  <c:v>60.765264093318308</c:v>
                </c:pt>
                <c:pt idx="3">
                  <c:v>60.765264093318308</c:v>
                </c:pt>
                <c:pt idx="4">
                  <c:v>60.765264093318308</c:v>
                </c:pt>
                <c:pt idx="5">
                  <c:v>60.765264093318308</c:v>
                </c:pt>
                <c:pt idx="6">
                  <c:v>60.765264093318308</c:v>
                </c:pt>
                <c:pt idx="7">
                  <c:v>60.765264093318308</c:v>
                </c:pt>
                <c:pt idx="8">
                  <c:v>60.765264093318308</c:v>
                </c:pt>
                <c:pt idx="9">
                  <c:v>60.765264093318308</c:v>
                </c:pt>
                <c:pt idx="10">
                  <c:v>60.765264093318308</c:v>
                </c:pt>
                <c:pt idx="11">
                  <c:v>60.765264093318308</c:v>
                </c:pt>
                <c:pt idx="12">
                  <c:v>60.765264093318308</c:v>
                </c:pt>
                <c:pt idx="13">
                  <c:v>60.765264093318308</c:v>
                </c:pt>
                <c:pt idx="14">
                  <c:v>60.765264093318308</c:v>
                </c:pt>
                <c:pt idx="15">
                  <c:v>60.765264093318308</c:v>
                </c:pt>
                <c:pt idx="16">
                  <c:v>60.765264093318308</c:v>
                </c:pt>
                <c:pt idx="17">
                  <c:v>60.765264093318308</c:v>
                </c:pt>
                <c:pt idx="18">
                  <c:v>60.765264093318308</c:v>
                </c:pt>
                <c:pt idx="19">
                  <c:v>60.765264093318308</c:v>
                </c:pt>
                <c:pt idx="20">
                  <c:v>60.765264093318308</c:v>
                </c:pt>
                <c:pt idx="21">
                  <c:v>60.765264093318308</c:v>
                </c:pt>
                <c:pt idx="22">
                  <c:v>60.765264093318308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779-4484-A3E3-01C61B2D1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75408"/>
        <c:axId val="674182480"/>
      </c:lineChart>
      <c:catAx>
        <c:axId val="67417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82480"/>
        <c:crosses val="autoZero"/>
        <c:auto val="1"/>
        <c:lblAlgn val="ctr"/>
        <c:lblOffset val="100"/>
        <c:noMultiLvlLbl val="0"/>
      </c:catAx>
      <c:valAx>
        <c:axId val="67418248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EEF-4C94-9473-72825C348E9E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EEF-4C94-9473-72825C348E9E}"/>
              </c:ext>
            </c:extLst>
          </c:dPt>
          <c:cat>
            <c:strRef>
              <c:f>'Sample Worksheets'!$A$964:$A$986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Worksheets'!$M$964:$M$986</c:f>
              <c:numCache>
                <c:formatCode>General</c:formatCode>
                <c:ptCount val="23"/>
                <c:pt idx="0">
                  <c:v>113.36000000000001</c:v>
                </c:pt>
                <c:pt idx="1">
                  <c:v>109.245</c:v>
                </c:pt>
                <c:pt idx="2">
                  <c:v>105.30199999999999</c:v>
                </c:pt>
                <c:pt idx="4">
                  <c:v>93.363000000000028</c:v>
                </c:pt>
                <c:pt idx="5">
                  <c:v>106.70000000000002</c:v>
                </c:pt>
                <c:pt idx="6">
                  <c:v>125.40000000000003</c:v>
                </c:pt>
                <c:pt idx="8">
                  <c:v>118.94999999999999</c:v>
                </c:pt>
                <c:pt idx="9">
                  <c:v>77.868000000000023</c:v>
                </c:pt>
                <c:pt idx="10">
                  <c:v>126.85849999999999</c:v>
                </c:pt>
                <c:pt idx="12">
                  <c:v>111.20649999999995</c:v>
                </c:pt>
                <c:pt idx="13">
                  <c:v>125.63500000000002</c:v>
                </c:pt>
                <c:pt idx="14">
                  <c:v>132.98600000000002</c:v>
                </c:pt>
                <c:pt idx="16">
                  <c:v>110.67000000000002</c:v>
                </c:pt>
                <c:pt idx="17">
                  <c:v>118.17699999999999</c:v>
                </c:pt>
                <c:pt idx="18">
                  <c:v>94.108000000000033</c:v>
                </c:pt>
                <c:pt idx="20">
                  <c:v>107.83300000000003</c:v>
                </c:pt>
                <c:pt idx="21">
                  <c:v>121.21100000000001</c:v>
                </c:pt>
                <c:pt idx="22">
                  <c:v>123.54350000000002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EF-4C94-9473-72825C348E9E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Worksheets'!$AD$964:$AD$986</c:f>
              <c:numCache>
                <c:formatCode>General</c:formatCode>
                <c:ptCount val="23"/>
                <c:pt idx="0">
                  <c:v>109.30233333333335</c:v>
                </c:pt>
                <c:pt idx="1">
                  <c:v>109.30233333333335</c:v>
                </c:pt>
                <c:pt idx="2">
                  <c:v>109.30233333333335</c:v>
                </c:pt>
                <c:pt idx="4">
                  <c:v>108.4876666666667</c:v>
                </c:pt>
                <c:pt idx="5">
                  <c:v>108.4876666666667</c:v>
                </c:pt>
                <c:pt idx="6">
                  <c:v>108.4876666666667</c:v>
                </c:pt>
                <c:pt idx="8">
                  <c:v>107.89216666666668</c:v>
                </c:pt>
                <c:pt idx="9">
                  <c:v>107.89216666666668</c:v>
                </c:pt>
                <c:pt idx="10">
                  <c:v>107.89216666666668</c:v>
                </c:pt>
                <c:pt idx="12">
                  <c:v>123.27583333333332</c:v>
                </c:pt>
                <c:pt idx="13">
                  <c:v>123.27583333333332</c:v>
                </c:pt>
                <c:pt idx="14">
                  <c:v>123.27583333333332</c:v>
                </c:pt>
                <c:pt idx="16">
                  <c:v>107.65166666666669</c:v>
                </c:pt>
                <c:pt idx="17">
                  <c:v>107.65166666666669</c:v>
                </c:pt>
                <c:pt idx="18">
                  <c:v>107.65166666666669</c:v>
                </c:pt>
                <c:pt idx="20">
                  <c:v>117.5291666666667</c:v>
                </c:pt>
                <c:pt idx="21">
                  <c:v>117.5291666666667</c:v>
                </c:pt>
                <c:pt idx="22">
                  <c:v>117.5291666666667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EF-4C94-9473-72825C348E9E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Worksheets'!$AE$964:$AE$986</c:f>
              <c:numCache>
                <c:formatCode>General</c:formatCode>
                <c:ptCount val="23"/>
                <c:pt idx="0">
                  <c:v>112.35647222222224</c:v>
                </c:pt>
                <c:pt idx="1">
                  <c:v>112.35647222222224</c:v>
                </c:pt>
                <c:pt idx="2">
                  <c:v>112.35647222222224</c:v>
                </c:pt>
                <c:pt idx="3">
                  <c:v>112.35647222222224</c:v>
                </c:pt>
                <c:pt idx="4">
                  <c:v>112.35647222222224</c:v>
                </c:pt>
                <c:pt idx="5">
                  <c:v>112.35647222222224</c:v>
                </c:pt>
                <c:pt idx="6">
                  <c:v>112.35647222222224</c:v>
                </c:pt>
                <c:pt idx="7">
                  <c:v>112.35647222222224</c:v>
                </c:pt>
                <c:pt idx="8">
                  <c:v>112.35647222222224</c:v>
                </c:pt>
                <c:pt idx="9">
                  <c:v>112.35647222222224</c:v>
                </c:pt>
                <c:pt idx="10">
                  <c:v>112.35647222222224</c:v>
                </c:pt>
                <c:pt idx="11">
                  <c:v>112.35647222222224</c:v>
                </c:pt>
                <c:pt idx="12">
                  <c:v>112.35647222222224</c:v>
                </c:pt>
                <c:pt idx="13">
                  <c:v>112.35647222222224</c:v>
                </c:pt>
                <c:pt idx="14">
                  <c:v>112.35647222222224</c:v>
                </c:pt>
                <c:pt idx="15">
                  <c:v>112.35647222222224</c:v>
                </c:pt>
                <c:pt idx="16">
                  <c:v>112.35647222222224</c:v>
                </c:pt>
                <c:pt idx="17">
                  <c:v>112.35647222222224</c:v>
                </c:pt>
                <c:pt idx="18">
                  <c:v>112.35647222222224</c:v>
                </c:pt>
                <c:pt idx="19">
                  <c:v>112.35647222222224</c:v>
                </c:pt>
                <c:pt idx="20">
                  <c:v>112.35647222222224</c:v>
                </c:pt>
                <c:pt idx="21">
                  <c:v>112.35647222222224</c:v>
                </c:pt>
                <c:pt idx="22">
                  <c:v>112.35647222222224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EF-4C94-9473-72825C348E9E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Worksheets'!$AF$964:$AF$986</c:f>
              <c:numCache>
                <c:formatCode>General</c:formatCode>
                <c:ptCount val="23"/>
                <c:pt idx="0">
                  <c:v>126.2118937534498</c:v>
                </c:pt>
                <c:pt idx="1">
                  <c:v>126.2118937534498</c:v>
                </c:pt>
                <c:pt idx="2">
                  <c:v>126.2118937534498</c:v>
                </c:pt>
                <c:pt idx="3">
                  <c:v>126.2118937534498</c:v>
                </c:pt>
                <c:pt idx="4">
                  <c:v>126.2118937534498</c:v>
                </c:pt>
                <c:pt idx="5">
                  <c:v>126.2118937534498</c:v>
                </c:pt>
                <c:pt idx="6">
                  <c:v>126.2118937534498</c:v>
                </c:pt>
                <c:pt idx="7">
                  <c:v>126.2118937534498</c:v>
                </c:pt>
                <c:pt idx="8">
                  <c:v>126.2118937534498</c:v>
                </c:pt>
                <c:pt idx="9">
                  <c:v>126.2118937534498</c:v>
                </c:pt>
                <c:pt idx="10">
                  <c:v>126.2118937534498</c:v>
                </c:pt>
                <c:pt idx="11">
                  <c:v>126.2118937534498</c:v>
                </c:pt>
                <c:pt idx="12">
                  <c:v>126.2118937534498</c:v>
                </c:pt>
                <c:pt idx="13">
                  <c:v>126.2118937534498</c:v>
                </c:pt>
                <c:pt idx="14">
                  <c:v>126.2118937534498</c:v>
                </c:pt>
                <c:pt idx="15">
                  <c:v>126.2118937534498</c:v>
                </c:pt>
                <c:pt idx="16">
                  <c:v>126.2118937534498</c:v>
                </c:pt>
                <c:pt idx="17">
                  <c:v>126.2118937534498</c:v>
                </c:pt>
                <c:pt idx="18">
                  <c:v>126.2118937534498</c:v>
                </c:pt>
                <c:pt idx="19">
                  <c:v>126.2118937534498</c:v>
                </c:pt>
                <c:pt idx="20">
                  <c:v>126.2118937534498</c:v>
                </c:pt>
                <c:pt idx="21">
                  <c:v>126.2118937534498</c:v>
                </c:pt>
                <c:pt idx="22">
                  <c:v>126.2118937534498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EF-4C94-9473-72825C348E9E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Worksheets'!$AG$964:$AG$986</c:f>
              <c:numCache>
                <c:formatCode>General</c:formatCode>
                <c:ptCount val="23"/>
                <c:pt idx="0">
                  <c:v>98.501050690994674</c:v>
                </c:pt>
                <c:pt idx="1">
                  <c:v>98.501050690994674</c:v>
                </c:pt>
                <c:pt idx="2">
                  <c:v>98.501050690994674</c:v>
                </c:pt>
                <c:pt idx="3">
                  <c:v>98.501050690994674</c:v>
                </c:pt>
                <c:pt idx="4">
                  <c:v>98.501050690994674</c:v>
                </c:pt>
                <c:pt idx="5">
                  <c:v>98.501050690994674</c:v>
                </c:pt>
                <c:pt idx="6">
                  <c:v>98.501050690994674</c:v>
                </c:pt>
                <c:pt idx="7">
                  <c:v>98.501050690994674</c:v>
                </c:pt>
                <c:pt idx="8">
                  <c:v>98.501050690994674</c:v>
                </c:pt>
                <c:pt idx="9">
                  <c:v>98.501050690994674</c:v>
                </c:pt>
                <c:pt idx="10">
                  <c:v>98.501050690994674</c:v>
                </c:pt>
                <c:pt idx="11">
                  <c:v>98.501050690994674</c:v>
                </c:pt>
                <c:pt idx="12">
                  <c:v>98.501050690994674</c:v>
                </c:pt>
                <c:pt idx="13">
                  <c:v>98.501050690994674</c:v>
                </c:pt>
                <c:pt idx="14">
                  <c:v>98.501050690994674</c:v>
                </c:pt>
                <c:pt idx="15">
                  <c:v>98.501050690994674</c:v>
                </c:pt>
                <c:pt idx="16">
                  <c:v>98.501050690994674</c:v>
                </c:pt>
                <c:pt idx="17">
                  <c:v>98.501050690994674</c:v>
                </c:pt>
                <c:pt idx="18">
                  <c:v>98.501050690994674</c:v>
                </c:pt>
                <c:pt idx="19">
                  <c:v>98.501050690994674</c:v>
                </c:pt>
                <c:pt idx="20">
                  <c:v>98.501050690994674</c:v>
                </c:pt>
                <c:pt idx="21">
                  <c:v>98.501050690994674</c:v>
                </c:pt>
                <c:pt idx="22">
                  <c:v>98.501050690994674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EEF-4C94-9473-72825C348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52560"/>
        <c:axId val="674175952"/>
      </c:lineChart>
      <c:catAx>
        <c:axId val="674152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5952"/>
        <c:crosses val="autoZero"/>
        <c:auto val="1"/>
        <c:lblAlgn val="ctr"/>
        <c:lblOffset val="100"/>
        <c:noMultiLvlLbl val="0"/>
      </c:catAx>
      <c:valAx>
        <c:axId val="674175952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5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9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592E-4B6E-88FF-373FAD375EE1}"/>
              </c:ext>
            </c:extLst>
          </c:dPt>
          <c:dPt>
            <c:idx val="10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592E-4B6E-88FF-373FAD375EE1}"/>
              </c:ext>
            </c:extLst>
          </c:dPt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92E-4B6E-88FF-373FAD375EE1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92E-4B6E-88FF-373FAD375EE1}"/>
              </c:ext>
            </c:extLst>
          </c:dPt>
          <c:cat>
            <c:strRef>
              <c:f>'Sample Worksheets'!$A$988:$A$1010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Worksheets'!$M$988:$M$1010</c:f>
              <c:numCache>
                <c:formatCode>General</c:formatCode>
                <c:ptCount val="23"/>
                <c:pt idx="0">
                  <c:v>147.67050000000003</c:v>
                </c:pt>
                <c:pt idx="1">
                  <c:v>152.458</c:v>
                </c:pt>
                <c:pt idx="2">
                  <c:v>131.26599999999999</c:v>
                </c:pt>
                <c:pt idx="4">
                  <c:v>142.85</c:v>
                </c:pt>
                <c:pt idx="5">
                  <c:v>162.45499999999998</c:v>
                </c:pt>
                <c:pt idx="6">
                  <c:v>151.15200000000002</c:v>
                </c:pt>
                <c:pt idx="8">
                  <c:v>137.583</c:v>
                </c:pt>
                <c:pt idx="9">
                  <c:v>58.709499999999991</c:v>
                </c:pt>
                <c:pt idx="10">
                  <c:v>34.020500000000027</c:v>
                </c:pt>
                <c:pt idx="12">
                  <c:v>148.40649999999999</c:v>
                </c:pt>
                <c:pt idx="13">
                  <c:v>112.86950000000002</c:v>
                </c:pt>
                <c:pt idx="14">
                  <c:v>104.39449999999999</c:v>
                </c:pt>
                <c:pt idx="16">
                  <c:v>150.39150000000001</c:v>
                </c:pt>
                <c:pt idx="17">
                  <c:v>156.14500000000004</c:v>
                </c:pt>
                <c:pt idx="18">
                  <c:v>157.03050000000005</c:v>
                </c:pt>
                <c:pt idx="20">
                  <c:v>140.81650000000002</c:v>
                </c:pt>
                <c:pt idx="21">
                  <c:v>146.35650000000001</c:v>
                </c:pt>
                <c:pt idx="22">
                  <c:v>147.53850000000003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2E-4B6E-88FF-373FAD375EE1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Worksheets'!$AD$988:$AD$1010</c:f>
              <c:numCache>
                <c:formatCode>General</c:formatCode>
                <c:ptCount val="23"/>
                <c:pt idx="0">
                  <c:v>143.79816666666667</c:v>
                </c:pt>
                <c:pt idx="1">
                  <c:v>143.79816666666667</c:v>
                </c:pt>
                <c:pt idx="2">
                  <c:v>143.79816666666667</c:v>
                </c:pt>
                <c:pt idx="4">
                  <c:v>152.15233333333333</c:v>
                </c:pt>
                <c:pt idx="5">
                  <c:v>152.15233333333333</c:v>
                </c:pt>
                <c:pt idx="6">
                  <c:v>152.15233333333333</c:v>
                </c:pt>
                <c:pt idx="8">
                  <c:v>137.583</c:v>
                </c:pt>
                <c:pt idx="9">
                  <c:v>137.583</c:v>
                </c:pt>
                <c:pt idx="10">
                  <c:v>137.583</c:v>
                </c:pt>
                <c:pt idx="12">
                  <c:v>121.89016666666667</c:v>
                </c:pt>
                <c:pt idx="13">
                  <c:v>121.89016666666667</c:v>
                </c:pt>
                <c:pt idx="14">
                  <c:v>121.89016666666667</c:v>
                </c:pt>
                <c:pt idx="16">
                  <c:v>154.52233333333336</c:v>
                </c:pt>
                <c:pt idx="17">
                  <c:v>154.52233333333336</c:v>
                </c:pt>
                <c:pt idx="18">
                  <c:v>154.52233333333336</c:v>
                </c:pt>
                <c:pt idx="20">
                  <c:v>144.90383333333332</c:v>
                </c:pt>
                <c:pt idx="21">
                  <c:v>144.90383333333332</c:v>
                </c:pt>
                <c:pt idx="22">
                  <c:v>144.90383333333332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2E-4B6E-88FF-373FAD375EE1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Worksheets'!$AE$988:$AE$1010</c:f>
              <c:numCache>
                <c:formatCode>General</c:formatCode>
                <c:ptCount val="23"/>
                <c:pt idx="0">
                  <c:v>142.47497222222222</c:v>
                </c:pt>
                <c:pt idx="1">
                  <c:v>142.47497222222222</c:v>
                </c:pt>
                <c:pt idx="2">
                  <c:v>142.47497222222222</c:v>
                </c:pt>
                <c:pt idx="3">
                  <c:v>142.47497222222222</c:v>
                </c:pt>
                <c:pt idx="4">
                  <c:v>142.47497222222222</c:v>
                </c:pt>
                <c:pt idx="5">
                  <c:v>142.47497222222222</c:v>
                </c:pt>
                <c:pt idx="6">
                  <c:v>142.47497222222222</c:v>
                </c:pt>
                <c:pt idx="7">
                  <c:v>142.47497222222222</c:v>
                </c:pt>
                <c:pt idx="8">
                  <c:v>142.47497222222222</c:v>
                </c:pt>
                <c:pt idx="9">
                  <c:v>142.47497222222222</c:v>
                </c:pt>
                <c:pt idx="10">
                  <c:v>142.47497222222222</c:v>
                </c:pt>
                <c:pt idx="11">
                  <c:v>142.47497222222222</c:v>
                </c:pt>
                <c:pt idx="12">
                  <c:v>142.47497222222222</c:v>
                </c:pt>
                <c:pt idx="13">
                  <c:v>142.47497222222222</c:v>
                </c:pt>
                <c:pt idx="14">
                  <c:v>142.47497222222222</c:v>
                </c:pt>
                <c:pt idx="15">
                  <c:v>142.47497222222222</c:v>
                </c:pt>
                <c:pt idx="16">
                  <c:v>142.47497222222222</c:v>
                </c:pt>
                <c:pt idx="17">
                  <c:v>142.47497222222222</c:v>
                </c:pt>
                <c:pt idx="18">
                  <c:v>142.47497222222222</c:v>
                </c:pt>
                <c:pt idx="19">
                  <c:v>142.47497222222222</c:v>
                </c:pt>
                <c:pt idx="20">
                  <c:v>142.47497222222222</c:v>
                </c:pt>
                <c:pt idx="21">
                  <c:v>142.47497222222222</c:v>
                </c:pt>
                <c:pt idx="22">
                  <c:v>142.47497222222222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2E-4B6E-88FF-373FAD375EE1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Worksheets'!$AF$988:$AF$1010</c:f>
              <c:numCache>
                <c:formatCode>General</c:formatCode>
                <c:ptCount val="23"/>
                <c:pt idx="0">
                  <c:v>157.99168763009655</c:v>
                </c:pt>
                <c:pt idx="1">
                  <c:v>157.99168763009655</c:v>
                </c:pt>
                <c:pt idx="2">
                  <c:v>157.99168763009655</c:v>
                </c:pt>
                <c:pt idx="3">
                  <c:v>157.99168763009655</c:v>
                </c:pt>
                <c:pt idx="4">
                  <c:v>157.99168763009655</c:v>
                </c:pt>
                <c:pt idx="5">
                  <c:v>157.99168763009655</c:v>
                </c:pt>
                <c:pt idx="6">
                  <c:v>157.99168763009655</c:v>
                </c:pt>
                <c:pt idx="7">
                  <c:v>157.99168763009655</c:v>
                </c:pt>
                <c:pt idx="8">
                  <c:v>157.99168763009655</c:v>
                </c:pt>
                <c:pt idx="9">
                  <c:v>157.99168763009655</c:v>
                </c:pt>
                <c:pt idx="10">
                  <c:v>157.99168763009655</c:v>
                </c:pt>
                <c:pt idx="11">
                  <c:v>157.99168763009655</c:v>
                </c:pt>
                <c:pt idx="12">
                  <c:v>157.99168763009655</c:v>
                </c:pt>
                <c:pt idx="13">
                  <c:v>157.99168763009655</c:v>
                </c:pt>
                <c:pt idx="14">
                  <c:v>157.99168763009655</c:v>
                </c:pt>
                <c:pt idx="15">
                  <c:v>157.99168763009655</c:v>
                </c:pt>
                <c:pt idx="16">
                  <c:v>157.99168763009655</c:v>
                </c:pt>
                <c:pt idx="17">
                  <c:v>157.99168763009655</c:v>
                </c:pt>
                <c:pt idx="18">
                  <c:v>157.99168763009655</c:v>
                </c:pt>
                <c:pt idx="19">
                  <c:v>157.99168763009655</c:v>
                </c:pt>
                <c:pt idx="20">
                  <c:v>157.99168763009655</c:v>
                </c:pt>
                <c:pt idx="21">
                  <c:v>157.99168763009655</c:v>
                </c:pt>
                <c:pt idx="22">
                  <c:v>157.99168763009655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2E-4B6E-88FF-373FAD375EE1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Worksheets'!$AG$988:$AG$1010</c:f>
              <c:numCache>
                <c:formatCode>General</c:formatCode>
                <c:ptCount val="23"/>
                <c:pt idx="0">
                  <c:v>126.95825681434789</c:v>
                </c:pt>
                <c:pt idx="1">
                  <c:v>126.95825681434789</c:v>
                </c:pt>
                <c:pt idx="2">
                  <c:v>126.95825681434789</c:v>
                </c:pt>
                <c:pt idx="3">
                  <c:v>126.95825681434789</c:v>
                </c:pt>
                <c:pt idx="4">
                  <c:v>126.95825681434789</c:v>
                </c:pt>
                <c:pt idx="5">
                  <c:v>126.95825681434789</c:v>
                </c:pt>
                <c:pt idx="6">
                  <c:v>126.95825681434789</c:v>
                </c:pt>
                <c:pt idx="7">
                  <c:v>126.95825681434789</c:v>
                </c:pt>
                <c:pt idx="8">
                  <c:v>126.95825681434789</c:v>
                </c:pt>
                <c:pt idx="9">
                  <c:v>126.95825681434789</c:v>
                </c:pt>
                <c:pt idx="10">
                  <c:v>126.95825681434789</c:v>
                </c:pt>
                <c:pt idx="11">
                  <c:v>126.95825681434789</c:v>
                </c:pt>
                <c:pt idx="12">
                  <c:v>126.95825681434789</c:v>
                </c:pt>
                <c:pt idx="13">
                  <c:v>126.95825681434789</c:v>
                </c:pt>
                <c:pt idx="14">
                  <c:v>126.95825681434789</c:v>
                </c:pt>
                <c:pt idx="15">
                  <c:v>126.95825681434789</c:v>
                </c:pt>
                <c:pt idx="16">
                  <c:v>126.95825681434789</c:v>
                </c:pt>
                <c:pt idx="17">
                  <c:v>126.95825681434789</c:v>
                </c:pt>
                <c:pt idx="18">
                  <c:v>126.95825681434789</c:v>
                </c:pt>
                <c:pt idx="19">
                  <c:v>126.95825681434789</c:v>
                </c:pt>
                <c:pt idx="20">
                  <c:v>126.95825681434789</c:v>
                </c:pt>
                <c:pt idx="21">
                  <c:v>126.95825681434789</c:v>
                </c:pt>
                <c:pt idx="22">
                  <c:v>126.95825681434789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92E-4B6E-88FF-373FAD375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60176"/>
        <c:axId val="674171056"/>
      </c:lineChart>
      <c:catAx>
        <c:axId val="674160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1056"/>
        <c:crosses val="autoZero"/>
        <c:auto val="1"/>
        <c:lblAlgn val="ctr"/>
        <c:lblOffset val="100"/>
        <c:noMultiLvlLbl val="0"/>
      </c:catAx>
      <c:valAx>
        <c:axId val="674171056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6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8E7-432A-B40C-195B0ACC71F7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8E7-432A-B40C-195B0ACC71F7}"/>
              </c:ext>
            </c:extLst>
          </c:dPt>
          <c:cat>
            <c:strRef>
              <c:f>'Sample Worksheets'!$A$1012:$A$1034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Worksheets'!$M$1012:$M$1034</c:f>
              <c:numCache>
                <c:formatCode>General</c:formatCode>
                <c:ptCount val="23"/>
                <c:pt idx="0">
                  <c:v>137.59150000000002</c:v>
                </c:pt>
                <c:pt idx="1">
                  <c:v>172.60050000000001</c:v>
                </c:pt>
                <c:pt idx="2">
                  <c:v>174.41150000000002</c:v>
                </c:pt>
                <c:pt idx="4">
                  <c:v>180.11650000000003</c:v>
                </c:pt>
                <c:pt idx="5">
                  <c:v>183.56449999999998</c:v>
                </c:pt>
                <c:pt idx="6">
                  <c:v>180.48849999999999</c:v>
                </c:pt>
                <c:pt idx="8">
                  <c:v>163.14150000000001</c:v>
                </c:pt>
                <c:pt idx="9">
                  <c:v>133.01949999999999</c:v>
                </c:pt>
                <c:pt idx="10">
                  <c:v>141.899</c:v>
                </c:pt>
                <c:pt idx="12">
                  <c:v>171.85599999999999</c:v>
                </c:pt>
                <c:pt idx="13">
                  <c:v>171.91400000000002</c:v>
                </c:pt>
                <c:pt idx="14">
                  <c:v>160.21400000000003</c:v>
                </c:pt>
                <c:pt idx="16">
                  <c:v>167.52349999999998</c:v>
                </c:pt>
                <c:pt idx="17">
                  <c:v>202.29349999999999</c:v>
                </c:pt>
                <c:pt idx="18">
                  <c:v>188.89849999999998</c:v>
                </c:pt>
                <c:pt idx="20">
                  <c:v>181.71249999999998</c:v>
                </c:pt>
                <c:pt idx="21">
                  <c:v>179.05849999999998</c:v>
                </c:pt>
                <c:pt idx="22">
                  <c:v>181.09249999999997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E7-432A-B40C-195B0ACC71F7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Worksheets'!$AD$1012:$AD$1034</c:f>
              <c:numCache>
                <c:formatCode>General</c:formatCode>
                <c:ptCount val="23"/>
                <c:pt idx="0">
                  <c:v>161.53450000000001</c:v>
                </c:pt>
                <c:pt idx="1">
                  <c:v>161.53450000000001</c:v>
                </c:pt>
                <c:pt idx="2">
                  <c:v>161.53450000000001</c:v>
                </c:pt>
                <c:pt idx="4">
                  <c:v>181.38983333333331</c:v>
                </c:pt>
                <c:pt idx="5">
                  <c:v>181.38983333333331</c:v>
                </c:pt>
                <c:pt idx="6">
                  <c:v>181.38983333333331</c:v>
                </c:pt>
                <c:pt idx="8">
                  <c:v>146.02000000000001</c:v>
                </c:pt>
                <c:pt idx="9">
                  <c:v>146.02000000000001</c:v>
                </c:pt>
                <c:pt idx="10">
                  <c:v>146.02000000000001</c:v>
                </c:pt>
                <c:pt idx="12">
                  <c:v>167.99466666666669</c:v>
                </c:pt>
                <c:pt idx="13">
                  <c:v>167.99466666666669</c:v>
                </c:pt>
                <c:pt idx="14">
                  <c:v>167.99466666666669</c:v>
                </c:pt>
                <c:pt idx="16">
                  <c:v>186.23850000000002</c:v>
                </c:pt>
                <c:pt idx="17">
                  <c:v>186.23850000000002</c:v>
                </c:pt>
                <c:pt idx="18">
                  <c:v>186.23850000000002</c:v>
                </c:pt>
                <c:pt idx="20">
                  <c:v>180.62116666666665</c:v>
                </c:pt>
                <c:pt idx="21">
                  <c:v>180.62116666666665</c:v>
                </c:pt>
                <c:pt idx="22">
                  <c:v>180.62116666666665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E7-432A-B40C-195B0ACC71F7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Worksheets'!$AE$1012:$AE$1034</c:f>
              <c:numCache>
                <c:formatCode>General</c:formatCode>
                <c:ptCount val="23"/>
                <c:pt idx="0">
                  <c:v>170.63311111111113</c:v>
                </c:pt>
                <c:pt idx="1">
                  <c:v>170.63311111111113</c:v>
                </c:pt>
                <c:pt idx="2">
                  <c:v>170.63311111111113</c:v>
                </c:pt>
                <c:pt idx="3">
                  <c:v>170.63311111111113</c:v>
                </c:pt>
                <c:pt idx="4">
                  <c:v>170.63311111111113</c:v>
                </c:pt>
                <c:pt idx="5">
                  <c:v>170.63311111111113</c:v>
                </c:pt>
                <c:pt idx="6">
                  <c:v>170.63311111111113</c:v>
                </c:pt>
                <c:pt idx="7">
                  <c:v>170.63311111111113</c:v>
                </c:pt>
                <c:pt idx="8">
                  <c:v>170.63311111111113</c:v>
                </c:pt>
                <c:pt idx="9">
                  <c:v>170.63311111111113</c:v>
                </c:pt>
                <c:pt idx="10">
                  <c:v>170.63311111111113</c:v>
                </c:pt>
                <c:pt idx="11">
                  <c:v>170.63311111111113</c:v>
                </c:pt>
                <c:pt idx="12">
                  <c:v>170.63311111111113</c:v>
                </c:pt>
                <c:pt idx="13">
                  <c:v>170.63311111111113</c:v>
                </c:pt>
                <c:pt idx="14">
                  <c:v>170.63311111111113</c:v>
                </c:pt>
                <c:pt idx="15">
                  <c:v>170.63311111111113</c:v>
                </c:pt>
                <c:pt idx="16">
                  <c:v>170.63311111111113</c:v>
                </c:pt>
                <c:pt idx="17">
                  <c:v>170.63311111111113</c:v>
                </c:pt>
                <c:pt idx="18">
                  <c:v>170.63311111111113</c:v>
                </c:pt>
                <c:pt idx="19">
                  <c:v>170.63311111111113</c:v>
                </c:pt>
                <c:pt idx="20">
                  <c:v>170.63311111111113</c:v>
                </c:pt>
                <c:pt idx="21">
                  <c:v>170.63311111111113</c:v>
                </c:pt>
                <c:pt idx="22">
                  <c:v>170.63311111111113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E7-432A-B40C-195B0ACC71F7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Worksheets'!$AF$1012:$AF$1034</c:f>
              <c:numCache>
                <c:formatCode>General</c:formatCode>
                <c:ptCount val="23"/>
                <c:pt idx="0">
                  <c:v>188.65473765890397</c:v>
                </c:pt>
                <c:pt idx="1">
                  <c:v>188.65473765890397</c:v>
                </c:pt>
                <c:pt idx="2">
                  <c:v>188.65473765890397</c:v>
                </c:pt>
                <c:pt idx="3">
                  <c:v>188.65473765890397</c:v>
                </c:pt>
                <c:pt idx="4">
                  <c:v>188.65473765890397</c:v>
                </c:pt>
                <c:pt idx="5">
                  <c:v>188.65473765890397</c:v>
                </c:pt>
                <c:pt idx="6">
                  <c:v>188.65473765890397</c:v>
                </c:pt>
                <c:pt idx="7">
                  <c:v>188.65473765890397</c:v>
                </c:pt>
                <c:pt idx="8">
                  <c:v>188.65473765890397</c:v>
                </c:pt>
                <c:pt idx="9">
                  <c:v>188.65473765890397</c:v>
                </c:pt>
                <c:pt idx="10">
                  <c:v>188.65473765890397</c:v>
                </c:pt>
                <c:pt idx="11">
                  <c:v>188.65473765890397</c:v>
                </c:pt>
                <c:pt idx="12">
                  <c:v>188.65473765890397</c:v>
                </c:pt>
                <c:pt idx="13">
                  <c:v>188.65473765890397</c:v>
                </c:pt>
                <c:pt idx="14">
                  <c:v>188.65473765890397</c:v>
                </c:pt>
                <c:pt idx="15">
                  <c:v>188.65473765890397</c:v>
                </c:pt>
                <c:pt idx="16">
                  <c:v>188.65473765890397</c:v>
                </c:pt>
                <c:pt idx="17">
                  <c:v>188.65473765890397</c:v>
                </c:pt>
                <c:pt idx="18">
                  <c:v>188.65473765890397</c:v>
                </c:pt>
                <c:pt idx="19">
                  <c:v>188.65473765890397</c:v>
                </c:pt>
                <c:pt idx="20">
                  <c:v>188.65473765890397</c:v>
                </c:pt>
                <c:pt idx="21">
                  <c:v>188.65473765890397</c:v>
                </c:pt>
                <c:pt idx="22">
                  <c:v>188.65473765890397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E7-432A-B40C-195B0ACC71F7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Worksheets'!$AG$1012:$AG$1034</c:f>
              <c:numCache>
                <c:formatCode>General</c:formatCode>
                <c:ptCount val="23"/>
                <c:pt idx="0">
                  <c:v>152.6114845633183</c:v>
                </c:pt>
                <c:pt idx="1">
                  <c:v>152.6114845633183</c:v>
                </c:pt>
                <c:pt idx="2">
                  <c:v>152.6114845633183</c:v>
                </c:pt>
                <c:pt idx="3">
                  <c:v>152.6114845633183</c:v>
                </c:pt>
                <c:pt idx="4">
                  <c:v>152.6114845633183</c:v>
                </c:pt>
                <c:pt idx="5">
                  <c:v>152.6114845633183</c:v>
                </c:pt>
                <c:pt idx="6">
                  <c:v>152.6114845633183</c:v>
                </c:pt>
                <c:pt idx="7">
                  <c:v>152.6114845633183</c:v>
                </c:pt>
                <c:pt idx="8">
                  <c:v>152.6114845633183</c:v>
                </c:pt>
                <c:pt idx="9">
                  <c:v>152.6114845633183</c:v>
                </c:pt>
                <c:pt idx="10">
                  <c:v>152.6114845633183</c:v>
                </c:pt>
                <c:pt idx="11">
                  <c:v>152.6114845633183</c:v>
                </c:pt>
                <c:pt idx="12">
                  <c:v>152.6114845633183</c:v>
                </c:pt>
                <c:pt idx="13">
                  <c:v>152.6114845633183</c:v>
                </c:pt>
                <c:pt idx="14">
                  <c:v>152.6114845633183</c:v>
                </c:pt>
                <c:pt idx="15">
                  <c:v>152.6114845633183</c:v>
                </c:pt>
                <c:pt idx="16">
                  <c:v>152.6114845633183</c:v>
                </c:pt>
                <c:pt idx="17">
                  <c:v>152.6114845633183</c:v>
                </c:pt>
                <c:pt idx="18">
                  <c:v>152.6114845633183</c:v>
                </c:pt>
                <c:pt idx="19">
                  <c:v>152.6114845633183</c:v>
                </c:pt>
                <c:pt idx="20">
                  <c:v>152.6114845633183</c:v>
                </c:pt>
                <c:pt idx="21">
                  <c:v>152.6114845633183</c:v>
                </c:pt>
                <c:pt idx="22">
                  <c:v>152.6114845633183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E7-432A-B40C-195B0ACC7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71600"/>
        <c:axId val="674184112"/>
      </c:lineChart>
      <c:catAx>
        <c:axId val="674171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84112"/>
        <c:crosses val="autoZero"/>
        <c:auto val="1"/>
        <c:lblAlgn val="ctr"/>
        <c:lblOffset val="100"/>
        <c:noMultiLvlLbl val="0"/>
      </c:catAx>
      <c:valAx>
        <c:axId val="674184112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D84-46A6-B4E0-2CFD796323E4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D84-46A6-B4E0-2CFD796323E4}"/>
              </c:ext>
            </c:extLst>
          </c:dPt>
          <c:cat>
            <c:strRef>
              <c:f>'Sample Worksheets'!$A$1036:$A$1058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Worksheets'!$M$1036:$M$1058</c:f>
              <c:numCache>
                <c:formatCode>General</c:formatCode>
                <c:ptCount val="23"/>
                <c:pt idx="0">
                  <c:v>240.51150000000001</c:v>
                </c:pt>
                <c:pt idx="1">
                  <c:v>248.20150000000001</c:v>
                </c:pt>
                <c:pt idx="2">
                  <c:v>254.59350000000001</c:v>
                </c:pt>
                <c:pt idx="4">
                  <c:v>240.18150000000003</c:v>
                </c:pt>
                <c:pt idx="5">
                  <c:v>213.6815</c:v>
                </c:pt>
                <c:pt idx="6">
                  <c:v>174.67849999999999</c:v>
                </c:pt>
                <c:pt idx="8">
                  <c:v>256.51150000000001</c:v>
                </c:pt>
                <c:pt idx="9">
                  <c:v>259.73649999999998</c:v>
                </c:pt>
                <c:pt idx="10">
                  <c:v>245.95300000000003</c:v>
                </c:pt>
                <c:pt idx="12">
                  <c:v>243.86099999999999</c:v>
                </c:pt>
                <c:pt idx="13">
                  <c:v>257.14050000000003</c:v>
                </c:pt>
                <c:pt idx="14">
                  <c:v>238.66</c:v>
                </c:pt>
                <c:pt idx="16">
                  <c:v>250.92250000000001</c:v>
                </c:pt>
                <c:pt idx="17">
                  <c:v>250.24449999999999</c:v>
                </c:pt>
                <c:pt idx="18">
                  <c:v>175.35650000000001</c:v>
                </c:pt>
                <c:pt idx="20">
                  <c:v>255.78449999999998</c:v>
                </c:pt>
                <c:pt idx="21">
                  <c:v>259.11650000000003</c:v>
                </c:pt>
                <c:pt idx="22">
                  <c:v>249.0455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84-46A6-B4E0-2CFD796323E4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Worksheets'!$AD$1036:$AD$1058</c:f>
              <c:numCache>
                <c:formatCode>General</c:formatCode>
                <c:ptCount val="23"/>
                <c:pt idx="0">
                  <c:v>247.76883333333333</c:v>
                </c:pt>
                <c:pt idx="1">
                  <c:v>247.76883333333333</c:v>
                </c:pt>
                <c:pt idx="2">
                  <c:v>247.76883333333333</c:v>
                </c:pt>
                <c:pt idx="4">
                  <c:v>209.51383333333334</c:v>
                </c:pt>
                <c:pt idx="5">
                  <c:v>209.51383333333334</c:v>
                </c:pt>
                <c:pt idx="6">
                  <c:v>209.51383333333334</c:v>
                </c:pt>
                <c:pt idx="8">
                  <c:v>254.06700000000001</c:v>
                </c:pt>
                <c:pt idx="9">
                  <c:v>254.06700000000001</c:v>
                </c:pt>
                <c:pt idx="10">
                  <c:v>254.06700000000001</c:v>
                </c:pt>
                <c:pt idx="12">
                  <c:v>246.55383333333336</c:v>
                </c:pt>
                <c:pt idx="13">
                  <c:v>246.55383333333336</c:v>
                </c:pt>
                <c:pt idx="14">
                  <c:v>246.55383333333336</c:v>
                </c:pt>
                <c:pt idx="16">
                  <c:v>225.50783333333334</c:v>
                </c:pt>
                <c:pt idx="17">
                  <c:v>225.50783333333334</c:v>
                </c:pt>
                <c:pt idx="18">
                  <c:v>225.50783333333334</c:v>
                </c:pt>
                <c:pt idx="20">
                  <c:v>254.64883333333333</c:v>
                </c:pt>
                <c:pt idx="21">
                  <c:v>254.64883333333333</c:v>
                </c:pt>
                <c:pt idx="22">
                  <c:v>254.64883333333333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84-46A6-B4E0-2CFD796323E4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Worksheets'!$AE$1036:$AE$1058</c:f>
              <c:numCache>
                <c:formatCode>General</c:formatCode>
                <c:ptCount val="23"/>
                <c:pt idx="0">
                  <c:v>239.67669444444448</c:v>
                </c:pt>
                <c:pt idx="1">
                  <c:v>239.67669444444448</c:v>
                </c:pt>
                <c:pt idx="2">
                  <c:v>239.67669444444448</c:v>
                </c:pt>
                <c:pt idx="3">
                  <c:v>239.67669444444448</c:v>
                </c:pt>
                <c:pt idx="4">
                  <c:v>239.67669444444448</c:v>
                </c:pt>
                <c:pt idx="5">
                  <c:v>239.67669444444448</c:v>
                </c:pt>
                <c:pt idx="6">
                  <c:v>239.67669444444448</c:v>
                </c:pt>
                <c:pt idx="7">
                  <c:v>239.67669444444448</c:v>
                </c:pt>
                <c:pt idx="8">
                  <c:v>239.67669444444448</c:v>
                </c:pt>
                <c:pt idx="9">
                  <c:v>239.67669444444448</c:v>
                </c:pt>
                <c:pt idx="10">
                  <c:v>239.67669444444448</c:v>
                </c:pt>
                <c:pt idx="11">
                  <c:v>239.67669444444448</c:v>
                </c:pt>
                <c:pt idx="12">
                  <c:v>239.67669444444448</c:v>
                </c:pt>
                <c:pt idx="13">
                  <c:v>239.67669444444448</c:v>
                </c:pt>
                <c:pt idx="14">
                  <c:v>239.67669444444448</c:v>
                </c:pt>
                <c:pt idx="15">
                  <c:v>239.67669444444448</c:v>
                </c:pt>
                <c:pt idx="16">
                  <c:v>239.67669444444448</c:v>
                </c:pt>
                <c:pt idx="17">
                  <c:v>239.67669444444448</c:v>
                </c:pt>
                <c:pt idx="18">
                  <c:v>239.67669444444448</c:v>
                </c:pt>
                <c:pt idx="19">
                  <c:v>239.67669444444448</c:v>
                </c:pt>
                <c:pt idx="20">
                  <c:v>239.67669444444448</c:v>
                </c:pt>
                <c:pt idx="21">
                  <c:v>239.67669444444448</c:v>
                </c:pt>
                <c:pt idx="22">
                  <c:v>239.67669444444448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84-46A6-B4E0-2CFD796323E4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Worksheets'!$AF$1036:$AF$1058</c:f>
              <c:numCache>
                <c:formatCode>General</c:formatCode>
                <c:ptCount val="23"/>
                <c:pt idx="0">
                  <c:v>265.51072540120083</c:v>
                </c:pt>
                <c:pt idx="1">
                  <c:v>265.51072540120083</c:v>
                </c:pt>
                <c:pt idx="2">
                  <c:v>265.51072540120083</c:v>
                </c:pt>
                <c:pt idx="3">
                  <c:v>265.51072540120083</c:v>
                </c:pt>
                <c:pt idx="4">
                  <c:v>265.51072540120083</c:v>
                </c:pt>
                <c:pt idx="5">
                  <c:v>265.51072540120083</c:v>
                </c:pt>
                <c:pt idx="6">
                  <c:v>265.51072540120083</c:v>
                </c:pt>
                <c:pt idx="7">
                  <c:v>265.51072540120083</c:v>
                </c:pt>
                <c:pt idx="8">
                  <c:v>265.51072540120083</c:v>
                </c:pt>
                <c:pt idx="9">
                  <c:v>265.51072540120083</c:v>
                </c:pt>
                <c:pt idx="10">
                  <c:v>265.51072540120083</c:v>
                </c:pt>
                <c:pt idx="11">
                  <c:v>265.51072540120083</c:v>
                </c:pt>
                <c:pt idx="12">
                  <c:v>265.51072540120083</c:v>
                </c:pt>
                <c:pt idx="13">
                  <c:v>265.51072540120083</c:v>
                </c:pt>
                <c:pt idx="14">
                  <c:v>265.51072540120083</c:v>
                </c:pt>
                <c:pt idx="15">
                  <c:v>265.51072540120083</c:v>
                </c:pt>
                <c:pt idx="16">
                  <c:v>265.51072540120083</c:v>
                </c:pt>
                <c:pt idx="17">
                  <c:v>265.51072540120083</c:v>
                </c:pt>
                <c:pt idx="18">
                  <c:v>265.51072540120083</c:v>
                </c:pt>
                <c:pt idx="19">
                  <c:v>265.51072540120083</c:v>
                </c:pt>
                <c:pt idx="20">
                  <c:v>265.51072540120083</c:v>
                </c:pt>
                <c:pt idx="21">
                  <c:v>265.51072540120083</c:v>
                </c:pt>
                <c:pt idx="22">
                  <c:v>265.51072540120083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84-46A6-B4E0-2CFD796323E4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Worksheets'!$AG$1036:$AG$1058</c:f>
              <c:numCache>
                <c:formatCode>General</c:formatCode>
                <c:ptCount val="23"/>
                <c:pt idx="0">
                  <c:v>213.84266348768813</c:v>
                </c:pt>
                <c:pt idx="1">
                  <c:v>213.84266348768813</c:v>
                </c:pt>
                <c:pt idx="2">
                  <c:v>213.84266348768813</c:v>
                </c:pt>
                <c:pt idx="3">
                  <c:v>213.84266348768813</c:v>
                </c:pt>
                <c:pt idx="4">
                  <c:v>213.84266348768813</c:v>
                </c:pt>
                <c:pt idx="5">
                  <c:v>213.84266348768813</c:v>
                </c:pt>
                <c:pt idx="6">
                  <c:v>213.84266348768813</c:v>
                </c:pt>
                <c:pt idx="7">
                  <c:v>213.84266348768813</c:v>
                </c:pt>
                <c:pt idx="8">
                  <c:v>213.84266348768813</c:v>
                </c:pt>
                <c:pt idx="9">
                  <c:v>213.84266348768813</c:v>
                </c:pt>
                <c:pt idx="10">
                  <c:v>213.84266348768813</c:v>
                </c:pt>
                <c:pt idx="11">
                  <c:v>213.84266348768813</c:v>
                </c:pt>
                <c:pt idx="12">
                  <c:v>213.84266348768813</c:v>
                </c:pt>
                <c:pt idx="13">
                  <c:v>213.84266348768813</c:v>
                </c:pt>
                <c:pt idx="14">
                  <c:v>213.84266348768813</c:v>
                </c:pt>
                <c:pt idx="15">
                  <c:v>213.84266348768813</c:v>
                </c:pt>
                <c:pt idx="16">
                  <c:v>213.84266348768813</c:v>
                </c:pt>
                <c:pt idx="17">
                  <c:v>213.84266348768813</c:v>
                </c:pt>
                <c:pt idx="18">
                  <c:v>213.84266348768813</c:v>
                </c:pt>
                <c:pt idx="19">
                  <c:v>213.84266348768813</c:v>
                </c:pt>
                <c:pt idx="20">
                  <c:v>213.84266348768813</c:v>
                </c:pt>
                <c:pt idx="21">
                  <c:v>213.84266348768813</c:v>
                </c:pt>
                <c:pt idx="22">
                  <c:v>213.84266348768813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84-46A6-B4E0-2CFD79632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68880"/>
        <c:axId val="674162352"/>
      </c:lineChart>
      <c:catAx>
        <c:axId val="67416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62352"/>
        <c:crosses val="autoZero"/>
        <c:auto val="1"/>
        <c:lblAlgn val="ctr"/>
        <c:lblOffset val="100"/>
        <c:noMultiLvlLbl val="0"/>
      </c:catAx>
      <c:valAx>
        <c:axId val="674162352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267-45E1-A51C-DF3EB86E5160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267-45E1-A51C-DF3EB86E5160}"/>
              </c:ext>
            </c:extLst>
          </c:dPt>
          <c:cat>
            <c:strRef>
              <c:f>'Sample Worksheets'!$A$1060:$A$1082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Worksheets'!$M$1060:$M$1082</c:f>
              <c:numCache>
                <c:formatCode>General</c:formatCode>
                <c:ptCount val="23"/>
                <c:pt idx="0">
                  <c:v>117.143</c:v>
                </c:pt>
                <c:pt idx="1">
                  <c:v>97.88</c:v>
                </c:pt>
                <c:pt idx="2">
                  <c:v>119.566</c:v>
                </c:pt>
                <c:pt idx="4">
                  <c:v>87.856499999999983</c:v>
                </c:pt>
                <c:pt idx="5">
                  <c:v>114.67949999999999</c:v>
                </c:pt>
                <c:pt idx="6">
                  <c:v>119.3185</c:v>
                </c:pt>
                <c:pt idx="8">
                  <c:v>94.058500000000009</c:v>
                </c:pt>
                <c:pt idx="9">
                  <c:v>83.995500000000021</c:v>
                </c:pt>
                <c:pt idx="10">
                  <c:v>82.813500000000005</c:v>
                </c:pt>
                <c:pt idx="12">
                  <c:v>82.977499999999992</c:v>
                </c:pt>
                <c:pt idx="13">
                  <c:v>76.635500000000008</c:v>
                </c:pt>
                <c:pt idx="14">
                  <c:v>82.1755</c:v>
                </c:pt>
                <c:pt idx="16">
                  <c:v>103.26850000000002</c:v>
                </c:pt>
                <c:pt idx="17">
                  <c:v>94.909500000000008</c:v>
                </c:pt>
                <c:pt idx="18">
                  <c:v>150.79550000000003</c:v>
                </c:pt>
                <c:pt idx="20">
                  <c:v>108.02350000000001</c:v>
                </c:pt>
                <c:pt idx="21">
                  <c:v>113.9025</c:v>
                </c:pt>
                <c:pt idx="22">
                  <c:v>109.3135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67-45E1-A51C-DF3EB86E5160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Worksheets'!$AD$1060:$AD$1082</c:f>
              <c:numCache>
                <c:formatCode>General</c:formatCode>
                <c:ptCount val="23"/>
                <c:pt idx="0">
                  <c:v>111.52966666666667</c:v>
                </c:pt>
                <c:pt idx="1">
                  <c:v>111.52966666666667</c:v>
                </c:pt>
                <c:pt idx="2">
                  <c:v>111.52966666666667</c:v>
                </c:pt>
                <c:pt idx="4">
                  <c:v>107.28483333333332</c:v>
                </c:pt>
                <c:pt idx="5">
                  <c:v>107.28483333333332</c:v>
                </c:pt>
                <c:pt idx="6">
                  <c:v>107.28483333333332</c:v>
                </c:pt>
                <c:pt idx="8">
                  <c:v>86.955833333333359</c:v>
                </c:pt>
                <c:pt idx="9">
                  <c:v>86.955833333333359</c:v>
                </c:pt>
                <c:pt idx="10">
                  <c:v>86.955833333333359</c:v>
                </c:pt>
                <c:pt idx="12">
                  <c:v>80.596166666666662</c:v>
                </c:pt>
                <c:pt idx="13">
                  <c:v>80.596166666666662</c:v>
                </c:pt>
                <c:pt idx="14">
                  <c:v>80.596166666666662</c:v>
                </c:pt>
                <c:pt idx="16">
                  <c:v>116.32450000000001</c:v>
                </c:pt>
                <c:pt idx="17">
                  <c:v>116.32450000000001</c:v>
                </c:pt>
                <c:pt idx="18">
                  <c:v>116.32450000000001</c:v>
                </c:pt>
                <c:pt idx="20">
                  <c:v>110.41316666666667</c:v>
                </c:pt>
                <c:pt idx="21">
                  <c:v>110.41316666666667</c:v>
                </c:pt>
                <c:pt idx="22">
                  <c:v>110.41316666666667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67-45E1-A51C-DF3EB86E5160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Worksheets'!$AE$1060:$AE$1082</c:f>
              <c:numCache>
                <c:formatCode>General</c:formatCode>
                <c:ptCount val="23"/>
                <c:pt idx="0">
                  <c:v>102.18402777777779</c:v>
                </c:pt>
                <c:pt idx="1">
                  <c:v>102.18402777777779</c:v>
                </c:pt>
                <c:pt idx="2">
                  <c:v>102.18402777777779</c:v>
                </c:pt>
                <c:pt idx="3">
                  <c:v>102.18402777777779</c:v>
                </c:pt>
                <c:pt idx="4">
                  <c:v>102.18402777777779</c:v>
                </c:pt>
                <c:pt idx="5">
                  <c:v>102.18402777777779</c:v>
                </c:pt>
                <c:pt idx="6">
                  <c:v>102.18402777777779</c:v>
                </c:pt>
                <c:pt idx="7">
                  <c:v>102.18402777777779</c:v>
                </c:pt>
                <c:pt idx="8">
                  <c:v>102.18402777777779</c:v>
                </c:pt>
                <c:pt idx="9">
                  <c:v>102.18402777777779</c:v>
                </c:pt>
                <c:pt idx="10">
                  <c:v>102.18402777777779</c:v>
                </c:pt>
                <c:pt idx="11">
                  <c:v>102.18402777777779</c:v>
                </c:pt>
                <c:pt idx="12">
                  <c:v>102.18402777777779</c:v>
                </c:pt>
                <c:pt idx="13">
                  <c:v>102.18402777777779</c:v>
                </c:pt>
                <c:pt idx="14">
                  <c:v>102.18402777777779</c:v>
                </c:pt>
                <c:pt idx="15">
                  <c:v>102.18402777777779</c:v>
                </c:pt>
                <c:pt idx="16">
                  <c:v>102.18402777777779</c:v>
                </c:pt>
                <c:pt idx="17">
                  <c:v>102.18402777777779</c:v>
                </c:pt>
                <c:pt idx="18">
                  <c:v>102.18402777777779</c:v>
                </c:pt>
                <c:pt idx="19">
                  <c:v>102.18402777777779</c:v>
                </c:pt>
                <c:pt idx="20">
                  <c:v>102.18402777777779</c:v>
                </c:pt>
                <c:pt idx="21">
                  <c:v>102.18402777777779</c:v>
                </c:pt>
                <c:pt idx="22">
                  <c:v>102.18402777777779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67-45E1-A51C-DF3EB86E5160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Worksheets'!$AF$1060:$AF$1082</c:f>
              <c:numCache>
                <c:formatCode>General</c:formatCode>
                <c:ptCount val="23"/>
                <c:pt idx="0">
                  <c:v>121.0221590119594</c:v>
                </c:pt>
                <c:pt idx="1">
                  <c:v>121.0221590119594</c:v>
                </c:pt>
                <c:pt idx="2">
                  <c:v>121.0221590119594</c:v>
                </c:pt>
                <c:pt idx="3">
                  <c:v>121.0221590119594</c:v>
                </c:pt>
                <c:pt idx="4">
                  <c:v>121.0221590119594</c:v>
                </c:pt>
                <c:pt idx="5">
                  <c:v>121.0221590119594</c:v>
                </c:pt>
                <c:pt idx="6">
                  <c:v>121.0221590119594</c:v>
                </c:pt>
                <c:pt idx="7">
                  <c:v>121.0221590119594</c:v>
                </c:pt>
                <c:pt idx="8">
                  <c:v>121.0221590119594</c:v>
                </c:pt>
                <c:pt idx="9">
                  <c:v>121.0221590119594</c:v>
                </c:pt>
                <c:pt idx="10">
                  <c:v>121.0221590119594</c:v>
                </c:pt>
                <c:pt idx="11">
                  <c:v>121.0221590119594</c:v>
                </c:pt>
                <c:pt idx="12">
                  <c:v>121.0221590119594</c:v>
                </c:pt>
                <c:pt idx="13">
                  <c:v>121.0221590119594</c:v>
                </c:pt>
                <c:pt idx="14">
                  <c:v>121.0221590119594</c:v>
                </c:pt>
                <c:pt idx="15">
                  <c:v>121.0221590119594</c:v>
                </c:pt>
                <c:pt idx="16">
                  <c:v>121.0221590119594</c:v>
                </c:pt>
                <c:pt idx="17">
                  <c:v>121.0221590119594</c:v>
                </c:pt>
                <c:pt idx="18">
                  <c:v>121.0221590119594</c:v>
                </c:pt>
                <c:pt idx="19">
                  <c:v>121.0221590119594</c:v>
                </c:pt>
                <c:pt idx="20">
                  <c:v>121.0221590119594</c:v>
                </c:pt>
                <c:pt idx="21">
                  <c:v>121.0221590119594</c:v>
                </c:pt>
                <c:pt idx="22">
                  <c:v>121.0221590119594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67-45E1-A51C-DF3EB86E5160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Worksheets'!$AG$1060:$AG$1082</c:f>
              <c:numCache>
                <c:formatCode>General</c:formatCode>
                <c:ptCount val="23"/>
                <c:pt idx="0">
                  <c:v>83.345896543596169</c:v>
                </c:pt>
                <c:pt idx="1">
                  <c:v>83.345896543596169</c:v>
                </c:pt>
                <c:pt idx="2">
                  <c:v>83.345896543596169</c:v>
                </c:pt>
                <c:pt idx="3">
                  <c:v>83.345896543596169</c:v>
                </c:pt>
                <c:pt idx="4">
                  <c:v>83.345896543596169</c:v>
                </c:pt>
                <c:pt idx="5">
                  <c:v>83.345896543596169</c:v>
                </c:pt>
                <c:pt idx="6">
                  <c:v>83.345896543596169</c:v>
                </c:pt>
                <c:pt idx="7">
                  <c:v>83.345896543596169</c:v>
                </c:pt>
                <c:pt idx="8">
                  <c:v>83.345896543596169</c:v>
                </c:pt>
                <c:pt idx="9">
                  <c:v>83.345896543596169</c:v>
                </c:pt>
                <c:pt idx="10">
                  <c:v>83.345896543596169</c:v>
                </c:pt>
                <c:pt idx="11">
                  <c:v>83.345896543596169</c:v>
                </c:pt>
                <c:pt idx="12">
                  <c:v>83.345896543596169</c:v>
                </c:pt>
                <c:pt idx="13">
                  <c:v>83.345896543596169</c:v>
                </c:pt>
                <c:pt idx="14">
                  <c:v>83.345896543596169</c:v>
                </c:pt>
                <c:pt idx="15">
                  <c:v>83.345896543596169</c:v>
                </c:pt>
                <c:pt idx="16">
                  <c:v>83.345896543596169</c:v>
                </c:pt>
                <c:pt idx="17">
                  <c:v>83.345896543596169</c:v>
                </c:pt>
                <c:pt idx="18">
                  <c:v>83.345896543596169</c:v>
                </c:pt>
                <c:pt idx="19">
                  <c:v>83.345896543596169</c:v>
                </c:pt>
                <c:pt idx="20">
                  <c:v>83.345896543596169</c:v>
                </c:pt>
                <c:pt idx="21">
                  <c:v>83.345896543596169</c:v>
                </c:pt>
                <c:pt idx="22">
                  <c:v>83.345896543596169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267-45E1-A51C-DF3EB86E5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66704"/>
        <c:axId val="674180304"/>
      </c:lineChart>
      <c:catAx>
        <c:axId val="674166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80304"/>
        <c:crosses val="autoZero"/>
        <c:auto val="1"/>
        <c:lblAlgn val="ctr"/>
        <c:lblOffset val="100"/>
        <c:noMultiLvlLbl val="0"/>
      </c:catAx>
      <c:valAx>
        <c:axId val="674180304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D89-4C10-9245-9458B8311446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89-4C10-9245-9458B8311446}"/>
              </c:ext>
            </c:extLst>
          </c:dPt>
          <c:cat>
            <c:strRef>
              <c:f>'Sample Worksheets'!$A$1084:$A$1106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Worksheets'!$M$1084:$M$1106</c:f>
              <c:numCache>
                <c:formatCode>General</c:formatCode>
                <c:ptCount val="23"/>
                <c:pt idx="0">
                  <c:v>160.17249999999999</c:v>
                </c:pt>
                <c:pt idx="1">
                  <c:v>159.23900000000003</c:v>
                </c:pt>
                <c:pt idx="2">
                  <c:v>146.52199999999999</c:v>
                </c:pt>
                <c:pt idx="4">
                  <c:v>169.40900000000002</c:v>
                </c:pt>
                <c:pt idx="5">
                  <c:v>164.39849999999998</c:v>
                </c:pt>
                <c:pt idx="6">
                  <c:v>154.8485</c:v>
                </c:pt>
                <c:pt idx="8">
                  <c:v>149.86250000000001</c:v>
                </c:pt>
                <c:pt idx="9">
                  <c:v>158.79249999999999</c:v>
                </c:pt>
                <c:pt idx="10">
                  <c:v>137.8725</c:v>
                </c:pt>
                <c:pt idx="12">
                  <c:v>122.84050000000002</c:v>
                </c:pt>
                <c:pt idx="13">
                  <c:v>139.8485</c:v>
                </c:pt>
                <c:pt idx="14">
                  <c:v>151.3835</c:v>
                </c:pt>
                <c:pt idx="16">
                  <c:v>150.1925</c:v>
                </c:pt>
                <c:pt idx="17">
                  <c:v>152.45850000000002</c:v>
                </c:pt>
                <c:pt idx="18">
                  <c:v>154.09550000000002</c:v>
                </c:pt>
                <c:pt idx="20">
                  <c:v>180.20750000000001</c:v>
                </c:pt>
                <c:pt idx="21">
                  <c:v>158.33750000000003</c:v>
                </c:pt>
                <c:pt idx="22">
                  <c:v>144.54550000000003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89-4C10-9245-9458B8311446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Worksheets'!$AD$1084:$AD$1106</c:f>
              <c:numCache>
                <c:formatCode>General</c:formatCode>
                <c:ptCount val="23"/>
                <c:pt idx="0">
                  <c:v>155.31116666666668</c:v>
                </c:pt>
                <c:pt idx="1">
                  <c:v>155.31116666666668</c:v>
                </c:pt>
                <c:pt idx="2">
                  <c:v>155.31116666666668</c:v>
                </c:pt>
                <c:pt idx="4">
                  <c:v>162.88533333333334</c:v>
                </c:pt>
                <c:pt idx="5">
                  <c:v>162.88533333333334</c:v>
                </c:pt>
                <c:pt idx="6">
                  <c:v>162.88533333333334</c:v>
                </c:pt>
                <c:pt idx="8">
                  <c:v>148.8425</c:v>
                </c:pt>
                <c:pt idx="9">
                  <c:v>148.8425</c:v>
                </c:pt>
                <c:pt idx="10">
                  <c:v>148.8425</c:v>
                </c:pt>
                <c:pt idx="12">
                  <c:v>138.02416666666667</c:v>
                </c:pt>
                <c:pt idx="13">
                  <c:v>138.02416666666667</c:v>
                </c:pt>
                <c:pt idx="14">
                  <c:v>138.02416666666667</c:v>
                </c:pt>
                <c:pt idx="16">
                  <c:v>152.24883333333335</c:v>
                </c:pt>
                <c:pt idx="17">
                  <c:v>152.24883333333335</c:v>
                </c:pt>
                <c:pt idx="18">
                  <c:v>152.24883333333335</c:v>
                </c:pt>
                <c:pt idx="20">
                  <c:v>161.0301666666667</c:v>
                </c:pt>
                <c:pt idx="21">
                  <c:v>161.0301666666667</c:v>
                </c:pt>
                <c:pt idx="22">
                  <c:v>161.0301666666667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89-4C10-9245-9458B8311446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Worksheets'!$AE$1084:$AE$1106</c:f>
              <c:numCache>
                <c:formatCode>General</c:formatCode>
                <c:ptCount val="23"/>
                <c:pt idx="0">
                  <c:v>153.05702777777779</c:v>
                </c:pt>
                <c:pt idx="1">
                  <c:v>153.05702777777779</c:v>
                </c:pt>
                <c:pt idx="2">
                  <c:v>153.05702777777779</c:v>
                </c:pt>
                <c:pt idx="3">
                  <c:v>153.05702777777779</c:v>
                </c:pt>
                <c:pt idx="4">
                  <c:v>153.05702777777779</c:v>
                </c:pt>
                <c:pt idx="5">
                  <c:v>153.05702777777779</c:v>
                </c:pt>
                <c:pt idx="6">
                  <c:v>153.05702777777779</c:v>
                </c:pt>
                <c:pt idx="7">
                  <c:v>153.05702777777779</c:v>
                </c:pt>
                <c:pt idx="8">
                  <c:v>153.05702777777779</c:v>
                </c:pt>
                <c:pt idx="9">
                  <c:v>153.05702777777779</c:v>
                </c:pt>
                <c:pt idx="10">
                  <c:v>153.05702777777779</c:v>
                </c:pt>
                <c:pt idx="11">
                  <c:v>153.05702777777779</c:v>
                </c:pt>
                <c:pt idx="12">
                  <c:v>153.05702777777779</c:v>
                </c:pt>
                <c:pt idx="13">
                  <c:v>153.05702777777779</c:v>
                </c:pt>
                <c:pt idx="14">
                  <c:v>153.05702777777779</c:v>
                </c:pt>
                <c:pt idx="15">
                  <c:v>153.05702777777779</c:v>
                </c:pt>
                <c:pt idx="16">
                  <c:v>153.05702777777779</c:v>
                </c:pt>
                <c:pt idx="17">
                  <c:v>153.05702777777779</c:v>
                </c:pt>
                <c:pt idx="18">
                  <c:v>153.05702777777779</c:v>
                </c:pt>
                <c:pt idx="19">
                  <c:v>153.05702777777779</c:v>
                </c:pt>
                <c:pt idx="20">
                  <c:v>153.05702777777779</c:v>
                </c:pt>
                <c:pt idx="21">
                  <c:v>153.05702777777779</c:v>
                </c:pt>
                <c:pt idx="22">
                  <c:v>153.05702777777779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89-4C10-9245-9458B8311446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Worksheets'!$AF$1084:$AF$1106</c:f>
              <c:numCache>
                <c:formatCode>General</c:formatCode>
                <c:ptCount val="23"/>
                <c:pt idx="0">
                  <c:v>165.75689686634834</c:v>
                </c:pt>
                <c:pt idx="1">
                  <c:v>165.75689686634834</c:v>
                </c:pt>
                <c:pt idx="2">
                  <c:v>165.75689686634834</c:v>
                </c:pt>
                <c:pt idx="3">
                  <c:v>165.75689686634834</c:v>
                </c:pt>
                <c:pt idx="4">
                  <c:v>165.75689686634834</c:v>
                </c:pt>
                <c:pt idx="5">
                  <c:v>165.75689686634834</c:v>
                </c:pt>
                <c:pt idx="6">
                  <c:v>165.75689686634834</c:v>
                </c:pt>
                <c:pt idx="7">
                  <c:v>165.75689686634834</c:v>
                </c:pt>
                <c:pt idx="8">
                  <c:v>165.75689686634834</c:v>
                </c:pt>
                <c:pt idx="9">
                  <c:v>165.75689686634834</c:v>
                </c:pt>
                <c:pt idx="10">
                  <c:v>165.75689686634834</c:v>
                </c:pt>
                <c:pt idx="11">
                  <c:v>165.75689686634834</c:v>
                </c:pt>
                <c:pt idx="12">
                  <c:v>165.75689686634834</c:v>
                </c:pt>
                <c:pt idx="13">
                  <c:v>165.75689686634834</c:v>
                </c:pt>
                <c:pt idx="14">
                  <c:v>165.75689686634834</c:v>
                </c:pt>
                <c:pt idx="15">
                  <c:v>165.75689686634834</c:v>
                </c:pt>
                <c:pt idx="16">
                  <c:v>165.75689686634834</c:v>
                </c:pt>
                <c:pt idx="17">
                  <c:v>165.75689686634834</c:v>
                </c:pt>
                <c:pt idx="18">
                  <c:v>165.75689686634834</c:v>
                </c:pt>
                <c:pt idx="19">
                  <c:v>165.75689686634834</c:v>
                </c:pt>
                <c:pt idx="20">
                  <c:v>165.75689686634834</c:v>
                </c:pt>
                <c:pt idx="21">
                  <c:v>165.75689686634834</c:v>
                </c:pt>
                <c:pt idx="22">
                  <c:v>165.75689686634834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89-4C10-9245-9458B8311446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Worksheets'!$AG$1084:$AG$1106</c:f>
              <c:numCache>
                <c:formatCode>General</c:formatCode>
                <c:ptCount val="23"/>
                <c:pt idx="0">
                  <c:v>140.35715868920724</c:v>
                </c:pt>
                <c:pt idx="1">
                  <c:v>140.35715868920724</c:v>
                </c:pt>
                <c:pt idx="2">
                  <c:v>140.35715868920724</c:v>
                </c:pt>
                <c:pt idx="3">
                  <c:v>140.35715868920724</c:v>
                </c:pt>
                <c:pt idx="4">
                  <c:v>140.35715868920724</c:v>
                </c:pt>
                <c:pt idx="5">
                  <c:v>140.35715868920724</c:v>
                </c:pt>
                <c:pt idx="6">
                  <c:v>140.35715868920724</c:v>
                </c:pt>
                <c:pt idx="7">
                  <c:v>140.35715868920724</c:v>
                </c:pt>
                <c:pt idx="8">
                  <c:v>140.35715868920724</c:v>
                </c:pt>
                <c:pt idx="9">
                  <c:v>140.35715868920724</c:v>
                </c:pt>
                <c:pt idx="10">
                  <c:v>140.35715868920724</c:v>
                </c:pt>
                <c:pt idx="11">
                  <c:v>140.35715868920724</c:v>
                </c:pt>
                <c:pt idx="12">
                  <c:v>140.35715868920724</c:v>
                </c:pt>
                <c:pt idx="13">
                  <c:v>140.35715868920724</c:v>
                </c:pt>
                <c:pt idx="14">
                  <c:v>140.35715868920724</c:v>
                </c:pt>
                <c:pt idx="15">
                  <c:v>140.35715868920724</c:v>
                </c:pt>
                <c:pt idx="16">
                  <c:v>140.35715868920724</c:v>
                </c:pt>
                <c:pt idx="17">
                  <c:v>140.35715868920724</c:v>
                </c:pt>
                <c:pt idx="18">
                  <c:v>140.35715868920724</c:v>
                </c:pt>
                <c:pt idx="19">
                  <c:v>140.35715868920724</c:v>
                </c:pt>
                <c:pt idx="20">
                  <c:v>140.35715868920724</c:v>
                </c:pt>
                <c:pt idx="21">
                  <c:v>140.35715868920724</c:v>
                </c:pt>
                <c:pt idx="22">
                  <c:v>140.35715868920724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89-4C10-9245-9458B8311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54736"/>
        <c:axId val="674177040"/>
      </c:lineChart>
      <c:catAx>
        <c:axId val="67415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7040"/>
        <c:crosses val="autoZero"/>
        <c:auto val="1"/>
        <c:lblAlgn val="ctr"/>
        <c:lblOffset val="100"/>
        <c:noMultiLvlLbl val="0"/>
      </c:catAx>
      <c:valAx>
        <c:axId val="67417704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5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769-4D79-965A-9491982A70AB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769-4D79-965A-9491982A70AB}"/>
              </c:ext>
            </c:extLst>
          </c:dPt>
          <c:cat>
            <c:strRef>
              <c:f>'Sample Worksheets'!$A$1108:$A$1130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Worksheets'!$M$1108:$M$1130</c:f>
              <c:numCache>
                <c:formatCode>General</c:formatCode>
                <c:ptCount val="23"/>
                <c:pt idx="0">
                  <c:v>188.8075</c:v>
                </c:pt>
                <c:pt idx="1">
                  <c:v>194.23150000000001</c:v>
                </c:pt>
                <c:pt idx="2">
                  <c:v>189.76650000000004</c:v>
                </c:pt>
                <c:pt idx="4">
                  <c:v>177.33050000000003</c:v>
                </c:pt>
                <c:pt idx="5">
                  <c:v>167.44150000000002</c:v>
                </c:pt>
                <c:pt idx="6">
                  <c:v>178.91850000000002</c:v>
                </c:pt>
                <c:pt idx="8">
                  <c:v>209.27250000000001</c:v>
                </c:pt>
                <c:pt idx="9">
                  <c:v>211.36449999999999</c:v>
                </c:pt>
                <c:pt idx="10">
                  <c:v>203.11249999999998</c:v>
                </c:pt>
                <c:pt idx="12">
                  <c:v>198.25050000000002</c:v>
                </c:pt>
                <c:pt idx="13">
                  <c:v>193.72750000000002</c:v>
                </c:pt>
                <c:pt idx="14">
                  <c:v>189.18799999999999</c:v>
                </c:pt>
                <c:pt idx="16">
                  <c:v>186.25300000000001</c:v>
                </c:pt>
                <c:pt idx="17">
                  <c:v>194.0335</c:v>
                </c:pt>
                <c:pt idx="18">
                  <c:v>194.31449999999998</c:v>
                </c:pt>
                <c:pt idx="20">
                  <c:v>183.226</c:v>
                </c:pt>
                <c:pt idx="21">
                  <c:v>177.471</c:v>
                </c:pt>
                <c:pt idx="22">
                  <c:v>185.5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69-4D79-965A-9491982A70AB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Worksheets'!$AD$1108:$AD$1130</c:f>
              <c:numCache>
                <c:formatCode>General</c:formatCode>
                <c:ptCount val="23"/>
                <c:pt idx="0">
                  <c:v>190.93516666666667</c:v>
                </c:pt>
                <c:pt idx="1">
                  <c:v>190.93516666666667</c:v>
                </c:pt>
                <c:pt idx="2">
                  <c:v>190.93516666666667</c:v>
                </c:pt>
                <c:pt idx="4">
                  <c:v>174.5635</c:v>
                </c:pt>
                <c:pt idx="5">
                  <c:v>174.5635</c:v>
                </c:pt>
                <c:pt idx="6">
                  <c:v>174.5635</c:v>
                </c:pt>
                <c:pt idx="8">
                  <c:v>207.91650000000001</c:v>
                </c:pt>
                <c:pt idx="9">
                  <c:v>207.91650000000001</c:v>
                </c:pt>
                <c:pt idx="10">
                  <c:v>207.91650000000001</c:v>
                </c:pt>
                <c:pt idx="12">
                  <c:v>193.72200000000001</c:v>
                </c:pt>
                <c:pt idx="13">
                  <c:v>193.72200000000001</c:v>
                </c:pt>
                <c:pt idx="14">
                  <c:v>193.72200000000001</c:v>
                </c:pt>
                <c:pt idx="16">
                  <c:v>191.53366666666668</c:v>
                </c:pt>
                <c:pt idx="17">
                  <c:v>191.53366666666668</c:v>
                </c:pt>
                <c:pt idx="18">
                  <c:v>191.53366666666668</c:v>
                </c:pt>
                <c:pt idx="20">
                  <c:v>182.06566666666666</c:v>
                </c:pt>
                <c:pt idx="21">
                  <c:v>182.06566666666666</c:v>
                </c:pt>
                <c:pt idx="22">
                  <c:v>182.06566666666666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69-4D79-965A-9491982A70AB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Worksheets'!$AE$1108:$AE$1130</c:f>
              <c:numCache>
                <c:formatCode>General</c:formatCode>
                <c:ptCount val="23"/>
                <c:pt idx="0">
                  <c:v>190.12275</c:v>
                </c:pt>
                <c:pt idx="1">
                  <c:v>190.12275</c:v>
                </c:pt>
                <c:pt idx="2">
                  <c:v>190.12275</c:v>
                </c:pt>
                <c:pt idx="3">
                  <c:v>190.12275</c:v>
                </c:pt>
                <c:pt idx="4">
                  <c:v>190.12275</c:v>
                </c:pt>
                <c:pt idx="5">
                  <c:v>190.12275</c:v>
                </c:pt>
                <c:pt idx="6">
                  <c:v>190.12275</c:v>
                </c:pt>
                <c:pt idx="7">
                  <c:v>190.12275</c:v>
                </c:pt>
                <c:pt idx="8">
                  <c:v>190.12275</c:v>
                </c:pt>
                <c:pt idx="9">
                  <c:v>190.12275</c:v>
                </c:pt>
                <c:pt idx="10">
                  <c:v>190.12275</c:v>
                </c:pt>
                <c:pt idx="11">
                  <c:v>190.12275</c:v>
                </c:pt>
                <c:pt idx="12">
                  <c:v>190.12275</c:v>
                </c:pt>
                <c:pt idx="13">
                  <c:v>190.12275</c:v>
                </c:pt>
                <c:pt idx="14">
                  <c:v>190.12275</c:v>
                </c:pt>
                <c:pt idx="15">
                  <c:v>190.12275</c:v>
                </c:pt>
                <c:pt idx="16">
                  <c:v>190.12275</c:v>
                </c:pt>
                <c:pt idx="17">
                  <c:v>190.12275</c:v>
                </c:pt>
                <c:pt idx="18">
                  <c:v>190.12275</c:v>
                </c:pt>
                <c:pt idx="19">
                  <c:v>190.12275</c:v>
                </c:pt>
                <c:pt idx="20">
                  <c:v>190.12275</c:v>
                </c:pt>
                <c:pt idx="21">
                  <c:v>190.12275</c:v>
                </c:pt>
                <c:pt idx="22">
                  <c:v>190.12275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69-4D79-965A-9491982A70AB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Worksheets'!$AF$1108:$AF$1130</c:f>
              <c:numCache>
                <c:formatCode>General</c:formatCode>
                <c:ptCount val="23"/>
                <c:pt idx="0">
                  <c:v>201.40986610936011</c:v>
                </c:pt>
                <c:pt idx="1">
                  <c:v>201.40986610936011</c:v>
                </c:pt>
                <c:pt idx="2">
                  <c:v>201.40986610936011</c:v>
                </c:pt>
                <c:pt idx="3">
                  <c:v>201.40986610936011</c:v>
                </c:pt>
                <c:pt idx="4">
                  <c:v>201.40986610936011</c:v>
                </c:pt>
                <c:pt idx="5">
                  <c:v>201.40986610936011</c:v>
                </c:pt>
                <c:pt idx="6">
                  <c:v>201.40986610936011</c:v>
                </c:pt>
                <c:pt idx="7">
                  <c:v>201.40986610936011</c:v>
                </c:pt>
                <c:pt idx="8">
                  <c:v>201.40986610936011</c:v>
                </c:pt>
                <c:pt idx="9">
                  <c:v>201.40986610936011</c:v>
                </c:pt>
                <c:pt idx="10">
                  <c:v>201.40986610936011</c:v>
                </c:pt>
                <c:pt idx="11">
                  <c:v>201.40986610936011</c:v>
                </c:pt>
                <c:pt idx="12">
                  <c:v>201.40986610936011</c:v>
                </c:pt>
                <c:pt idx="13">
                  <c:v>201.40986610936011</c:v>
                </c:pt>
                <c:pt idx="14">
                  <c:v>201.40986610936011</c:v>
                </c:pt>
                <c:pt idx="15">
                  <c:v>201.40986610936011</c:v>
                </c:pt>
                <c:pt idx="16">
                  <c:v>201.40986610936011</c:v>
                </c:pt>
                <c:pt idx="17">
                  <c:v>201.40986610936011</c:v>
                </c:pt>
                <c:pt idx="18">
                  <c:v>201.40986610936011</c:v>
                </c:pt>
                <c:pt idx="19">
                  <c:v>201.40986610936011</c:v>
                </c:pt>
                <c:pt idx="20">
                  <c:v>201.40986610936011</c:v>
                </c:pt>
                <c:pt idx="21">
                  <c:v>201.40986610936011</c:v>
                </c:pt>
                <c:pt idx="22">
                  <c:v>201.40986610936011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69-4D79-965A-9491982A70AB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Worksheets'!$AG$1108:$AG$1130</c:f>
              <c:numCache>
                <c:formatCode>General</c:formatCode>
                <c:ptCount val="23"/>
                <c:pt idx="0">
                  <c:v>178.83563389063988</c:v>
                </c:pt>
                <c:pt idx="1">
                  <c:v>178.83563389063988</c:v>
                </c:pt>
                <c:pt idx="2">
                  <c:v>178.83563389063988</c:v>
                </c:pt>
                <c:pt idx="3">
                  <c:v>178.83563389063988</c:v>
                </c:pt>
                <c:pt idx="4">
                  <c:v>178.83563389063988</c:v>
                </c:pt>
                <c:pt idx="5">
                  <c:v>178.83563389063988</c:v>
                </c:pt>
                <c:pt idx="6">
                  <c:v>178.83563389063988</c:v>
                </c:pt>
                <c:pt idx="7">
                  <c:v>178.83563389063988</c:v>
                </c:pt>
                <c:pt idx="8">
                  <c:v>178.83563389063988</c:v>
                </c:pt>
                <c:pt idx="9">
                  <c:v>178.83563389063988</c:v>
                </c:pt>
                <c:pt idx="10">
                  <c:v>178.83563389063988</c:v>
                </c:pt>
                <c:pt idx="11">
                  <c:v>178.83563389063988</c:v>
                </c:pt>
                <c:pt idx="12">
                  <c:v>178.83563389063988</c:v>
                </c:pt>
                <c:pt idx="13">
                  <c:v>178.83563389063988</c:v>
                </c:pt>
                <c:pt idx="14">
                  <c:v>178.83563389063988</c:v>
                </c:pt>
                <c:pt idx="15">
                  <c:v>178.83563389063988</c:v>
                </c:pt>
                <c:pt idx="16">
                  <c:v>178.83563389063988</c:v>
                </c:pt>
                <c:pt idx="17">
                  <c:v>178.83563389063988</c:v>
                </c:pt>
                <c:pt idx="18">
                  <c:v>178.83563389063988</c:v>
                </c:pt>
                <c:pt idx="19">
                  <c:v>178.83563389063988</c:v>
                </c:pt>
                <c:pt idx="20">
                  <c:v>178.83563389063988</c:v>
                </c:pt>
                <c:pt idx="21">
                  <c:v>178.83563389063988</c:v>
                </c:pt>
                <c:pt idx="22">
                  <c:v>178.83563389063988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69-4D79-965A-9491982A7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72144"/>
        <c:axId val="674157456"/>
      </c:lineChart>
      <c:catAx>
        <c:axId val="674172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57456"/>
        <c:crosses val="autoZero"/>
        <c:auto val="1"/>
        <c:lblAlgn val="ctr"/>
        <c:lblOffset val="100"/>
        <c:noMultiLvlLbl val="0"/>
      </c:catAx>
      <c:valAx>
        <c:axId val="674157456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D36-4060-A017-A01294C220D4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D36-4060-A017-A01294C220D4}"/>
              </c:ext>
            </c:extLst>
          </c:dPt>
          <c:cat>
            <c:strRef>
              <c:f>'Sample Worksheets'!$A$1132:$A$1154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Worksheets'!$M$1132:$M$1154</c:f>
              <c:numCache>
                <c:formatCode>General</c:formatCode>
                <c:ptCount val="23"/>
                <c:pt idx="0">
                  <c:v>229.02599999999998</c:v>
                </c:pt>
                <c:pt idx="1">
                  <c:v>232.70600000000002</c:v>
                </c:pt>
                <c:pt idx="2">
                  <c:v>238.03099999999998</c:v>
                </c:pt>
                <c:pt idx="4">
                  <c:v>227.91899999999998</c:v>
                </c:pt>
                <c:pt idx="5">
                  <c:v>223.851</c:v>
                </c:pt>
                <c:pt idx="6">
                  <c:v>200.16150000000002</c:v>
                </c:pt>
                <c:pt idx="8">
                  <c:v>227.00050000000002</c:v>
                </c:pt>
                <c:pt idx="9">
                  <c:v>228.24950000000001</c:v>
                </c:pt>
                <c:pt idx="10">
                  <c:v>229.3245</c:v>
                </c:pt>
                <c:pt idx="12">
                  <c:v>214.11850000000001</c:v>
                </c:pt>
                <c:pt idx="13">
                  <c:v>228.41499999999999</c:v>
                </c:pt>
                <c:pt idx="14">
                  <c:v>214.565</c:v>
                </c:pt>
                <c:pt idx="16">
                  <c:v>229.71300000000002</c:v>
                </c:pt>
                <c:pt idx="17">
                  <c:v>237.40300000000002</c:v>
                </c:pt>
                <c:pt idx="18">
                  <c:v>233.79</c:v>
                </c:pt>
                <c:pt idx="20">
                  <c:v>234.41</c:v>
                </c:pt>
                <c:pt idx="21">
                  <c:v>231.24299999999999</c:v>
                </c:pt>
                <c:pt idx="22">
                  <c:v>223.66899999999998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6-4060-A017-A01294C220D4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Worksheets'!$AD$1132:$AD$1154</c:f>
              <c:numCache>
                <c:formatCode>General</c:formatCode>
                <c:ptCount val="23"/>
                <c:pt idx="0">
                  <c:v>233.25433333333331</c:v>
                </c:pt>
                <c:pt idx="1">
                  <c:v>233.25433333333331</c:v>
                </c:pt>
                <c:pt idx="2">
                  <c:v>233.25433333333331</c:v>
                </c:pt>
                <c:pt idx="4">
                  <c:v>217.31050000000002</c:v>
                </c:pt>
                <c:pt idx="5">
                  <c:v>217.31050000000002</c:v>
                </c:pt>
                <c:pt idx="6">
                  <c:v>217.31050000000002</c:v>
                </c:pt>
                <c:pt idx="8">
                  <c:v>228.19149999999999</c:v>
                </c:pt>
                <c:pt idx="9">
                  <c:v>228.19149999999999</c:v>
                </c:pt>
                <c:pt idx="10">
                  <c:v>228.19149999999999</c:v>
                </c:pt>
                <c:pt idx="12">
                  <c:v>219.03283333333334</c:v>
                </c:pt>
                <c:pt idx="13">
                  <c:v>219.03283333333334</c:v>
                </c:pt>
                <c:pt idx="14">
                  <c:v>219.03283333333334</c:v>
                </c:pt>
                <c:pt idx="16">
                  <c:v>233.63533333333336</c:v>
                </c:pt>
                <c:pt idx="17">
                  <c:v>233.63533333333336</c:v>
                </c:pt>
                <c:pt idx="18">
                  <c:v>233.63533333333336</c:v>
                </c:pt>
                <c:pt idx="20">
                  <c:v>229.774</c:v>
                </c:pt>
                <c:pt idx="21">
                  <c:v>229.774</c:v>
                </c:pt>
                <c:pt idx="22">
                  <c:v>229.774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36-4060-A017-A01294C220D4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Worksheets'!$AE$1132:$AE$1154</c:f>
              <c:numCache>
                <c:formatCode>General</c:formatCode>
                <c:ptCount val="23"/>
                <c:pt idx="0">
                  <c:v>226.86641666666665</c:v>
                </c:pt>
                <c:pt idx="1">
                  <c:v>226.86641666666665</c:v>
                </c:pt>
                <c:pt idx="2">
                  <c:v>226.86641666666665</c:v>
                </c:pt>
                <c:pt idx="3">
                  <c:v>226.86641666666665</c:v>
                </c:pt>
                <c:pt idx="4">
                  <c:v>226.86641666666665</c:v>
                </c:pt>
                <c:pt idx="5">
                  <c:v>226.86641666666665</c:v>
                </c:pt>
                <c:pt idx="6">
                  <c:v>226.86641666666665</c:v>
                </c:pt>
                <c:pt idx="7">
                  <c:v>226.86641666666665</c:v>
                </c:pt>
                <c:pt idx="8">
                  <c:v>226.86641666666665</c:v>
                </c:pt>
                <c:pt idx="9">
                  <c:v>226.86641666666665</c:v>
                </c:pt>
                <c:pt idx="10">
                  <c:v>226.86641666666665</c:v>
                </c:pt>
                <c:pt idx="11">
                  <c:v>226.86641666666665</c:v>
                </c:pt>
                <c:pt idx="12">
                  <c:v>226.86641666666665</c:v>
                </c:pt>
                <c:pt idx="13">
                  <c:v>226.86641666666665</c:v>
                </c:pt>
                <c:pt idx="14">
                  <c:v>226.86641666666665</c:v>
                </c:pt>
                <c:pt idx="15">
                  <c:v>226.86641666666665</c:v>
                </c:pt>
                <c:pt idx="16">
                  <c:v>226.86641666666665</c:v>
                </c:pt>
                <c:pt idx="17">
                  <c:v>226.86641666666665</c:v>
                </c:pt>
                <c:pt idx="18">
                  <c:v>226.86641666666665</c:v>
                </c:pt>
                <c:pt idx="19">
                  <c:v>226.86641666666665</c:v>
                </c:pt>
                <c:pt idx="20">
                  <c:v>226.86641666666665</c:v>
                </c:pt>
                <c:pt idx="21">
                  <c:v>226.86641666666665</c:v>
                </c:pt>
                <c:pt idx="22">
                  <c:v>226.86641666666665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36-4060-A017-A01294C220D4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Worksheets'!$AF$1132:$AF$1154</c:f>
              <c:numCache>
                <c:formatCode>General</c:formatCode>
                <c:ptCount val="23"/>
                <c:pt idx="0">
                  <c:v>236.14736916318591</c:v>
                </c:pt>
                <c:pt idx="1">
                  <c:v>236.14736916318591</c:v>
                </c:pt>
                <c:pt idx="2">
                  <c:v>236.14736916318591</c:v>
                </c:pt>
                <c:pt idx="3">
                  <c:v>236.14736916318591</c:v>
                </c:pt>
                <c:pt idx="4">
                  <c:v>236.14736916318591</c:v>
                </c:pt>
                <c:pt idx="5">
                  <c:v>236.14736916318591</c:v>
                </c:pt>
                <c:pt idx="6">
                  <c:v>236.14736916318591</c:v>
                </c:pt>
                <c:pt idx="7">
                  <c:v>236.14736916318591</c:v>
                </c:pt>
                <c:pt idx="8">
                  <c:v>236.14736916318591</c:v>
                </c:pt>
                <c:pt idx="9">
                  <c:v>236.14736916318591</c:v>
                </c:pt>
                <c:pt idx="10">
                  <c:v>236.14736916318591</c:v>
                </c:pt>
                <c:pt idx="11">
                  <c:v>236.14736916318591</c:v>
                </c:pt>
                <c:pt idx="12">
                  <c:v>236.14736916318591</c:v>
                </c:pt>
                <c:pt idx="13">
                  <c:v>236.14736916318591</c:v>
                </c:pt>
                <c:pt idx="14">
                  <c:v>236.14736916318591</c:v>
                </c:pt>
                <c:pt idx="15">
                  <c:v>236.14736916318591</c:v>
                </c:pt>
                <c:pt idx="16">
                  <c:v>236.14736916318591</c:v>
                </c:pt>
                <c:pt idx="17">
                  <c:v>236.14736916318591</c:v>
                </c:pt>
                <c:pt idx="18">
                  <c:v>236.14736916318591</c:v>
                </c:pt>
                <c:pt idx="19">
                  <c:v>236.14736916318591</c:v>
                </c:pt>
                <c:pt idx="20">
                  <c:v>236.14736916318591</c:v>
                </c:pt>
                <c:pt idx="21">
                  <c:v>236.14736916318591</c:v>
                </c:pt>
                <c:pt idx="22">
                  <c:v>236.14736916318591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36-4060-A017-A01294C220D4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Worksheets'!$AG$1132:$AG$1154</c:f>
              <c:numCache>
                <c:formatCode>General</c:formatCode>
                <c:ptCount val="23"/>
                <c:pt idx="0">
                  <c:v>217.58546417014739</c:v>
                </c:pt>
                <c:pt idx="1">
                  <c:v>217.58546417014739</c:v>
                </c:pt>
                <c:pt idx="2">
                  <c:v>217.58546417014739</c:v>
                </c:pt>
                <c:pt idx="3">
                  <c:v>217.58546417014739</c:v>
                </c:pt>
                <c:pt idx="4">
                  <c:v>217.58546417014739</c:v>
                </c:pt>
                <c:pt idx="5">
                  <c:v>217.58546417014739</c:v>
                </c:pt>
                <c:pt idx="6">
                  <c:v>217.58546417014739</c:v>
                </c:pt>
                <c:pt idx="7">
                  <c:v>217.58546417014739</c:v>
                </c:pt>
                <c:pt idx="8">
                  <c:v>217.58546417014739</c:v>
                </c:pt>
                <c:pt idx="9">
                  <c:v>217.58546417014739</c:v>
                </c:pt>
                <c:pt idx="10">
                  <c:v>217.58546417014739</c:v>
                </c:pt>
                <c:pt idx="11">
                  <c:v>217.58546417014739</c:v>
                </c:pt>
                <c:pt idx="12">
                  <c:v>217.58546417014739</c:v>
                </c:pt>
                <c:pt idx="13">
                  <c:v>217.58546417014739</c:v>
                </c:pt>
                <c:pt idx="14">
                  <c:v>217.58546417014739</c:v>
                </c:pt>
                <c:pt idx="15">
                  <c:v>217.58546417014739</c:v>
                </c:pt>
                <c:pt idx="16">
                  <c:v>217.58546417014739</c:v>
                </c:pt>
                <c:pt idx="17">
                  <c:v>217.58546417014739</c:v>
                </c:pt>
                <c:pt idx="18">
                  <c:v>217.58546417014739</c:v>
                </c:pt>
                <c:pt idx="19">
                  <c:v>217.58546417014739</c:v>
                </c:pt>
                <c:pt idx="20">
                  <c:v>217.58546417014739</c:v>
                </c:pt>
                <c:pt idx="21">
                  <c:v>217.58546417014739</c:v>
                </c:pt>
                <c:pt idx="22">
                  <c:v>217.58546417014739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D36-4060-A017-A01294C22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72688"/>
        <c:axId val="674185200"/>
      </c:lineChart>
      <c:catAx>
        <c:axId val="674172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85200"/>
        <c:crosses val="autoZero"/>
        <c:auto val="1"/>
        <c:lblAlgn val="ctr"/>
        <c:lblOffset val="100"/>
        <c:noMultiLvlLbl val="0"/>
      </c:catAx>
      <c:valAx>
        <c:axId val="67418520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6C7-49C7-B59B-B6888A13E702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6C7-49C7-B59B-B6888A13E702}"/>
              </c:ext>
            </c:extLst>
          </c:dPt>
          <c:cat>
            <c:strRef>
              <c:f>'Sample Worksheets'!$A$1156:$A$1178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Worksheets'!$M$1156:$M$1178</c:f>
              <c:numCache>
                <c:formatCode>General</c:formatCode>
                <c:ptCount val="23"/>
                <c:pt idx="0">
                  <c:v>116.53200000000001</c:v>
                </c:pt>
                <c:pt idx="1">
                  <c:v>122.74099999999999</c:v>
                </c:pt>
                <c:pt idx="2">
                  <c:v>105.95600000000002</c:v>
                </c:pt>
                <c:pt idx="4">
                  <c:v>129.69999999999999</c:v>
                </c:pt>
                <c:pt idx="5">
                  <c:v>84.631499999999988</c:v>
                </c:pt>
                <c:pt idx="6">
                  <c:v>89.368500000000012</c:v>
                </c:pt>
                <c:pt idx="8">
                  <c:v>98.405500000000018</c:v>
                </c:pt>
                <c:pt idx="9">
                  <c:v>99.190500000000014</c:v>
                </c:pt>
                <c:pt idx="10">
                  <c:v>115.14150000000004</c:v>
                </c:pt>
                <c:pt idx="12">
                  <c:v>76.205500000000029</c:v>
                </c:pt>
                <c:pt idx="13">
                  <c:v>9.694500000000005</c:v>
                </c:pt>
                <c:pt idx="14">
                  <c:v>20.70750000000001</c:v>
                </c:pt>
                <c:pt idx="16">
                  <c:v>99.910500000000013</c:v>
                </c:pt>
                <c:pt idx="17">
                  <c:v>108.39449999999997</c:v>
                </c:pt>
                <c:pt idx="18">
                  <c:v>117.04349999999997</c:v>
                </c:pt>
                <c:pt idx="20">
                  <c:v>125.13049999999998</c:v>
                </c:pt>
                <c:pt idx="21">
                  <c:v>116.08449999999999</c:v>
                </c:pt>
                <c:pt idx="22">
                  <c:v>104.26850000000002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C7-49C7-B59B-B6888A13E702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Worksheets'!$AD$1156:$AD$1178</c:f>
              <c:numCache>
                <c:formatCode>General</c:formatCode>
                <c:ptCount val="23"/>
                <c:pt idx="0">
                  <c:v>115.07633333333335</c:v>
                </c:pt>
                <c:pt idx="1">
                  <c:v>115.07633333333335</c:v>
                </c:pt>
                <c:pt idx="2">
                  <c:v>115.07633333333335</c:v>
                </c:pt>
                <c:pt idx="4">
                  <c:v>101.23333333333333</c:v>
                </c:pt>
                <c:pt idx="5">
                  <c:v>101.23333333333333</c:v>
                </c:pt>
                <c:pt idx="6">
                  <c:v>101.23333333333333</c:v>
                </c:pt>
                <c:pt idx="8">
                  <c:v>104.24583333333335</c:v>
                </c:pt>
                <c:pt idx="9">
                  <c:v>104.24583333333335</c:v>
                </c:pt>
                <c:pt idx="10">
                  <c:v>104.24583333333335</c:v>
                </c:pt>
                <c:pt idx="12">
                  <c:v>35.53583333333335</c:v>
                </c:pt>
                <c:pt idx="13">
                  <c:v>35.53583333333335</c:v>
                </c:pt>
                <c:pt idx="14">
                  <c:v>35.53583333333335</c:v>
                </c:pt>
                <c:pt idx="16">
                  <c:v>108.44949999999999</c:v>
                </c:pt>
                <c:pt idx="17">
                  <c:v>108.44949999999999</c:v>
                </c:pt>
                <c:pt idx="18">
                  <c:v>108.44949999999999</c:v>
                </c:pt>
                <c:pt idx="20">
                  <c:v>115.16116666666666</c:v>
                </c:pt>
                <c:pt idx="21">
                  <c:v>115.16116666666666</c:v>
                </c:pt>
                <c:pt idx="22">
                  <c:v>115.16116666666666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C7-49C7-B59B-B6888A13E702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Worksheets'!$AE$1156:$AE$1178</c:f>
              <c:numCache>
                <c:formatCode>General</c:formatCode>
                <c:ptCount val="23"/>
                <c:pt idx="0">
                  <c:v>108.83323333333335</c:v>
                </c:pt>
                <c:pt idx="1">
                  <c:v>108.83323333333335</c:v>
                </c:pt>
                <c:pt idx="2">
                  <c:v>108.83323333333335</c:v>
                </c:pt>
                <c:pt idx="3">
                  <c:v>108.83323333333335</c:v>
                </c:pt>
                <c:pt idx="4">
                  <c:v>108.83323333333335</c:v>
                </c:pt>
                <c:pt idx="5">
                  <c:v>108.83323333333335</c:v>
                </c:pt>
                <c:pt idx="6">
                  <c:v>108.83323333333335</c:v>
                </c:pt>
                <c:pt idx="7">
                  <c:v>108.83323333333335</c:v>
                </c:pt>
                <c:pt idx="8">
                  <c:v>108.83323333333335</c:v>
                </c:pt>
                <c:pt idx="9">
                  <c:v>108.83323333333335</c:v>
                </c:pt>
                <c:pt idx="10">
                  <c:v>108.83323333333335</c:v>
                </c:pt>
                <c:pt idx="11">
                  <c:v>108.83323333333335</c:v>
                </c:pt>
                <c:pt idx="12">
                  <c:v>108.83323333333335</c:v>
                </c:pt>
                <c:pt idx="13">
                  <c:v>108.83323333333335</c:v>
                </c:pt>
                <c:pt idx="14">
                  <c:v>108.83323333333335</c:v>
                </c:pt>
                <c:pt idx="15">
                  <c:v>108.83323333333335</c:v>
                </c:pt>
                <c:pt idx="16">
                  <c:v>108.83323333333335</c:v>
                </c:pt>
                <c:pt idx="17">
                  <c:v>108.83323333333335</c:v>
                </c:pt>
                <c:pt idx="18">
                  <c:v>108.83323333333335</c:v>
                </c:pt>
                <c:pt idx="19">
                  <c:v>108.83323333333335</c:v>
                </c:pt>
                <c:pt idx="20">
                  <c:v>108.83323333333335</c:v>
                </c:pt>
                <c:pt idx="21">
                  <c:v>108.83323333333335</c:v>
                </c:pt>
                <c:pt idx="22">
                  <c:v>108.83323333333335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C7-49C7-B59B-B6888A13E702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Worksheets'!$AF$1156:$AF$1178</c:f>
              <c:numCache>
                <c:formatCode>General</c:formatCode>
                <c:ptCount val="23"/>
                <c:pt idx="0">
                  <c:v>121.89557286600021</c:v>
                </c:pt>
                <c:pt idx="1">
                  <c:v>121.89557286600021</c:v>
                </c:pt>
                <c:pt idx="2">
                  <c:v>121.89557286600021</c:v>
                </c:pt>
                <c:pt idx="3">
                  <c:v>121.89557286600021</c:v>
                </c:pt>
                <c:pt idx="4">
                  <c:v>121.89557286600021</c:v>
                </c:pt>
                <c:pt idx="5">
                  <c:v>121.89557286600021</c:v>
                </c:pt>
                <c:pt idx="6">
                  <c:v>121.89557286600021</c:v>
                </c:pt>
                <c:pt idx="7">
                  <c:v>121.89557286600021</c:v>
                </c:pt>
                <c:pt idx="8">
                  <c:v>121.89557286600021</c:v>
                </c:pt>
                <c:pt idx="9">
                  <c:v>121.89557286600021</c:v>
                </c:pt>
                <c:pt idx="10">
                  <c:v>121.89557286600021</c:v>
                </c:pt>
                <c:pt idx="11">
                  <c:v>121.89557286600021</c:v>
                </c:pt>
                <c:pt idx="12">
                  <c:v>121.89557286600021</c:v>
                </c:pt>
                <c:pt idx="13">
                  <c:v>121.89557286600021</c:v>
                </c:pt>
                <c:pt idx="14">
                  <c:v>121.89557286600021</c:v>
                </c:pt>
                <c:pt idx="15">
                  <c:v>121.89557286600021</c:v>
                </c:pt>
                <c:pt idx="16">
                  <c:v>121.89557286600021</c:v>
                </c:pt>
                <c:pt idx="17">
                  <c:v>121.89557286600021</c:v>
                </c:pt>
                <c:pt idx="18">
                  <c:v>121.89557286600021</c:v>
                </c:pt>
                <c:pt idx="19">
                  <c:v>121.89557286600021</c:v>
                </c:pt>
                <c:pt idx="20">
                  <c:v>121.89557286600021</c:v>
                </c:pt>
                <c:pt idx="21">
                  <c:v>121.89557286600021</c:v>
                </c:pt>
                <c:pt idx="22">
                  <c:v>121.89557286600021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C7-49C7-B59B-B6888A13E702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Worksheets'!$AG$1156:$AG$1178</c:f>
              <c:numCache>
                <c:formatCode>General</c:formatCode>
                <c:ptCount val="23"/>
                <c:pt idx="0">
                  <c:v>95.770893800666499</c:v>
                </c:pt>
                <c:pt idx="1">
                  <c:v>95.770893800666499</c:v>
                </c:pt>
                <c:pt idx="2">
                  <c:v>95.770893800666499</c:v>
                </c:pt>
                <c:pt idx="3">
                  <c:v>95.770893800666499</c:v>
                </c:pt>
                <c:pt idx="4">
                  <c:v>95.770893800666499</c:v>
                </c:pt>
                <c:pt idx="5">
                  <c:v>95.770893800666499</c:v>
                </c:pt>
                <c:pt idx="6">
                  <c:v>95.770893800666499</c:v>
                </c:pt>
                <c:pt idx="7">
                  <c:v>95.770893800666499</c:v>
                </c:pt>
                <c:pt idx="8">
                  <c:v>95.770893800666499</c:v>
                </c:pt>
                <c:pt idx="9">
                  <c:v>95.770893800666499</c:v>
                </c:pt>
                <c:pt idx="10">
                  <c:v>95.770893800666499</c:v>
                </c:pt>
                <c:pt idx="11">
                  <c:v>95.770893800666499</c:v>
                </c:pt>
                <c:pt idx="12">
                  <c:v>95.770893800666499</c:v>
                </c:pt>
                <c:pt idx="13">
                  <c:v>95.770893800666499</c:v>
                </c:pt>
                <c:pt idx="14">
                  <c:v>95.770893800666499</c:v>
                </c:pt>
                <c:pt idx="15">
                  <c:v>95.770893800666499</c:v>
                </c:pt>
                <c:pt idx="16">
                  <c:v>95.770893800666499</c:v>
                </c:pt>
                <c:pt idx="17">
                  <c:v>95.770893800666499</c:v>
                </c:pt>
                <c:pt idx="18">
                  <c:v>95.770893800666499</c:v>
                </c:pt>
                <c:pt idx="19">
                  <c:v>95.770893800666499</c:v>
                </c:pt>
                <c:pt idx="20">
                  <c:v>95.770893800666499</c:v>
                </c:pt>
                <c:pt idx="21">
                  <c:v>95.770893800666499</c:v>
                </c:pt>
                <c:pt idx="22">
                  <c:v>95.770893800666499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C7-49C7-B59B-B6888A13E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73232"/>
        <c:axId val="674158000"/>
      </c:lineChart>
      <c:catAx>
        <c:axId val="674173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58000"/>
        <c:crosses val="autoZero"/>
        <c:auto val="1"/>
        <c:lblAlgn val="ctr"/>
        <c:lblOffset val="100"/>
        <c:noMultiLvlLbl val="0"/>
      </c:catAx>
      <c:valAx>
        <c:axId val="67415800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FE5-442C-8893-0E6606951521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FE5-442C-8893-0E6606951521}"/>
              </c:ext>
            </c:extLst>
          </c:dPt>
          <c:cat>
            <c:strRef>
              <c:f>'Sample Worksheets'!$A$74:$A$96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Worksheets'!$M$74:$M$96</c:f>
              <c:numCache>
                <c:formatCode>General</c:formatCode>
                <c:ptCount val="23"/>
                <c:pt idx="0">
                  <c:v>268.56600000000003</c:v>
                </c:pt>
                <c:pt idx="1">
                  <c:v>270.16149999999999</c:v>
                </c:pt>
                <c:pt idx="2">
                  <c:v>277.30650000000003</c:v>
                </c:pt>
                <c:pt idx="4">
                  <c:v>266.85450000000003</c:v>
                </c:pt>
                <c:pt idx="5">
                  <c:v>268.21050000000002</c:v>
                </c:pt>
                <c:pt idx="6">
                  <c:v>265.80400000000003</c:v>
                </c:pt>
                <c:pt idx="8">
                  <c:v>257.71100000000001</c:v>
                </c:pt>
                <c:pt idx="9">
                  <c:v>232.714</c:v>
                </c:pt>
                <c:pt idx="10">
                  <c:v>253.767</c:v>
                </c:pt>
                <c:pt idx="12">
                  <c:v>255.66050000000001</c:v>
                </c:pt>
                <c:pt idx="13">
                  <c:v>257.827</c:v>
                </c:pt>
                <c:pt idx="14">
                  <c:v>255.39600000000002</c:v>
                </c:pt>
                <c:pt idx="16">
                  <c:v>247.78849999999997</c:v>
                </c:pt>
                <c:pt idx="17">
                  <c:v>245.91150000000002</c:v>
                </c:pt>
                <c:pt idx="18">
                  <c:v>247.14349999999999</c:v>
                </c:pt>
                <c:pt idx="20">
                  <c:v>242.20750000000001</c:v>
                </c:pt>
                <c:pt idx="21">
                  <c:v>262.06100000000004</c:v>
                </c:pt>
                <c:pt idx="22">
                  <c:v>261.01099999999997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E5-442C-8893-0E6606951521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Worksheets'!$AD$74:$AD$96</c:f>
              <c:numCache>
                <c:formatCode>General</c:formatCode>
                <c:ptCount val="23"/>
                <c:pt idx="0">
                  <c:v>272.01133333333331</c:v>
                </c:pt>
                <c:pt idx="1">
                  <c:v>272.01133333333331</c:v>
                </c:pt>
                <c:pt idx="2">
                  <c:v>272.01133333333331</c:v>
                </c:pt>
                <c:pt idx="4">
                  <c:v>266.95633333333336</c:v>
                </c:pt>
                <c:pt idx="5">
                  <c:v>266.95633333333336</c:v>
                </c:pt>
                <c:pt idx="6">
                  <c:v>266.95633333333336</c:v>
                </c:pt>
                <c:pt idx="8">
                  <c:v>248.06399999999999</c:v>
                </c:pt>
                <c:pt idx="9">
                  <c:v>248.06399999999999</c:v>
                </c:pt>
                <c:pt idx="10">
                  <c:v>248.06399999999999</c:v>
                </c:pt>
                <c:pt idx="12">
                  <c:v>256.29449999999997</c:v>
                </c:pt>
                <c:pt idx="13">
                  <c:v>256.29449999999997</c:v>
                </c:pt>
                <c:pt idx="14">
                  <c:v>256.29449999999997</c:v>
                </c:pt>
                <c:pt idx="16">
                  <c:v>246.94783333333331</c:v>
                </c:pt>
                <c:pt idx="17">
                  <c:v>246.94783333333331</c:v>
                </c:pt>
                <c:pt idx="18">
                  <c:v>246.94783333333331</c:v>
                </c:pt>
                <c:pt idx="20">
                  <c:v>255.09316666666666</c:v>
                </c:pt>
                <c:pt idx="21">
                  <c:v>255.09316666666666</c:v>
                </c:pt>
                <c:pt idx="22">
                  <c:v>255.09316666666666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E5-442C-8893-0E6606951521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Worksheets'!$AE$74:$AE$96</c:f>
              <c:numCache>
                <c:formatCode>General</c:formatCode>
                <c:ptCount val="23"/>
                <c:pt idx="0">
                  <c:v>257.56119444444448</c:v>
                </c:pt>
                <c:pt idx="1">
                  <c:v>257.56119444444448</c:v>
                </c:pt>
                <c:pt idx="2">
                  <c:v>257.56119444444448</c:v>
                </c:pt>
                <c:pt idx="3">
                  <c:v>257.56119444444448</c:v>
                </c:pt>
                <c:pt idx="4">
                  <c:v>257.56119444444448</c:v>
                </c:pt>
                <c:pt idx="5">
                  <c:v>257.56119444444448</c:v>
                </c:pt>
                <c:pt idx="6">
                  <c:v>257.56119444444448</c:v>
                </c:pt>
                <c:pt idx="7">
                  <c:v>257.56119444444448</c:v>
                </c:pt>
                <c:pt idx="8">
                  <c:v>257.56119444444448</c:v>
                </c:pt>
                <c:pt idx="9">
                  <c:v>257.56119444444448</c:v>
                </c:pt>
                <c:pt idx="10">
                  <c:v>257.56119444444448</c:v>
                </c:pt>
                <c:pt idx="11">
                  <c:v>257.56119444444448</c:v>
                </c:pt>
                <c:pt idx="12">
                  <c:v>257.56119444444448</c:v>
                </c:pt>
                <c:pt idx="13">
                  <c:v>257.56119444444448</c:v>
                </c:pt>
                <c:pt idx="14">
                  <c:v>257.56119444444448</c:v>
                </c:pt>
                <c:pt idx="15">
                  <c:v>257.56119444444448</c:v>
                </c:pt>
                <c:pt idx="16">
                  <c:v>257.56119444444448</c:v>
                </c:pt>
                <c:pt idx="17">
                  <c:v>257.56119444444448</c:v>
                </c:pt>
                <c:pt idx="18">
                  <c:v>257.56119444444448</c:v>
                </c:pt>
                <c:pt idx="19">
                  <c:v>257.56119444444448</c:v>
                </c:pt>
                <c:pt idx="20">
                  <c:v>257.56119444444448</c:v>
                </c:pt>
                <c:pt idx="21">
                  <c:v>257.56119444444448</c:v>
                </c:pt>
                <c:pt idx="22">
                  <c:v>257.56119444444448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FE5-442C-8893-0E6606951521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Worksheets'!$AF$74:$AF$96</c:f>
              <c:numCache>
                <c:formatCode>General</c:formatCode>
                <c:ptCount val="23"/>
                <c:pt idx="0">
                  <c:v>268.89898922320378</c:v>
                </c:pt>
                <c:pt idx="1">
                  <c:v>268.89898922320378</c:v>
                </c:pt>
                <c:pt idx="2">
                  <c:v>268.89898922320378</c:v>
                </c:pt>
                <c:pt idx="3">
                  <c:v>268.89898922320378</c:v>
                </c:pt>
                <c:pt idx="4">
                  <c:v>268.89898922320378</c:v>
                </c:pt>
                <c:pt idx="5">
                  <c:v>268.89898922320378</c:v>
                </c:pt>
                <c:pt idx="6">
                  <c:v>268.89898922320378</c:v>
                </c:pt>
                <c:pt idx="7">
                  <c:v>268.89898922320378</c:v>
                </c:pt>
                <c:pt idx="8">
                  <c:v>268.89898922320378</c:v>
                </c:pt>
                <c:pt idx="9">
                  <c:v>268.89898922320378</c:v>
                </c:pt>
                <c:pt idx="10">
                  <c:v>268.89898922320378</c:v>
                </c:pt>
                <c:pt idx="11">
                  <c:v>268.89898922320378</c:v>
                </c:pt>
                <c:pt idx="12">
                  <c:v>268.89898922320378</c:v>
                </c:pt>
                <c:pt idx="13">
                  <c:v>268.89898922320378</c:v>
                </c:pt>
                <c:pt idx="14">
                  <c:v>268.89898922320378</c:v>
                </c:pt>
                <c:pt idx="15">
                  <c:v>268.89898922320378</c:v>
                </c:pt>
                <c:pt idx="16">
                  <c:v>268.89898922320378</c:v>
                </c:pt>
                <c:pt idx="17">
                  <c:v>268.89898922320378</c:v>
                </c:pt>
                <c:pt idx="18">
                  <c:v>268.89898922320378</c:v>
                </c:pt>
                <c:pt idx="19">
                  <c:v>268.89898922320378</c:v>
                </c:pt>
                <c:pt idx="20">
                  <c:v>268.89898922320378</c:v>
                </c:pt>
                <c:pt idx="21">
                  <c:v>268.89898922320378</c:v>
                </c:pt>
                <c:pt idx="22">
                  <c:v>268.89898922320378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E5-442C-8893-0E6606951521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Worksheets'!$AG$74:$AG$96</c:f>
              <c:numCache>
                <c:formatCode>General</c:formatCode>
                <c:ptCount val="23"/>
                <c:pt idx="0">
                  <c:v>246.22339966568518</c:v>
                </c:pt>
                <c:pt idx="1">
                  <c:v>246.22339966568518</c:v>
                </c:pt>
                <c:pt idx="2">
                  <c:v>246.22339966568518</c:v>
                </c:pt>
                <c:pt idx="3">
                  <c:v>246.22339966568518</c:v>
                </c:pt>
                <c:pt idx="4">
                  <c:v>246.22339966568518</c:v>
                </c:pt>
                <c:pt idx="5">
                  <c:v>246.22339966568518</c:v>
                </c:pt>
                <c:pt idx="6">
                  <c:v>246.22339966568518</c:v>
                </c:pt>
                <c:pt idx="7">
                  <c:v>246.22339966568518</c:v>
                </c:pt>
                <c:pt idx="8">
                  <c:v>246.22339966568518</c:v>
                </c:pt>
                <c:pt idx="9">
                  <c:v>246.22339966568518</c:v>
                </c:pt>
                <c:pt idx="10">
                  <c:v>246.22339966568518</c:v>
                </c:pt>
                <c:pt idx="11">
                  <c:v>246.22339966568518</c:v>
                </c:pt>
                <c:pt idx="12">
                  <c:v>246.22339966568518</c:v>
                </c:pt>
                <c:pt idx="13">
                  <c:v>246.22339966568518</c:v>
                </c:pt>
                <c:pt idx="14">
                  <c:v>246.22339966568518</c:v>
                </c:pt>
                <c:pt idx="15">
                  <c:v>246.22339966568518</c:v>
                </c:pt>
                <c:pt idx="16">
                  <c:v>246.22339966568518</c:v>
                </c:pt>
                <c:pt idx="17">
                  <c:v>246.22339966568518</c:v>
                </c:pt>
                <c:pt idx="18">
                  <c:v>246.22339966568518</c:v>
                </c:pt>
                <c:pt idx="19">
                  <c:v>246.22339966568518</c:v>
                </c:pt>
                <c:pt idx="20">
                  <c:v>246.22339966568518</c:v>
                </c:pt>
                <c:pt idx="21">
                  <c:v>246.22339966568518</c:v>
                </c:pt>
                <c:pt idx="22">
                  <c:v>246.22339966568518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E5-442C-8893-0E6606951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11040"/>
        <c:axId val="2138399072"/>
      </c:lineChart>
      <c:catAx>
        <c:axId val="2138411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399072"/>
        <c:crosses val="autoZero"/>
        <c:auto val="1"/>
        <c:lblAlgn val="ctr"/>
        <c:lblOffset val="100"/>
        <c:noMultiLvlLbl val="0"/>
      </c:catAx>
      <c:valAx>
        <c:axId val="2138399072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1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1C5-4886-AECB-88D61099D517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1C5-4886-AECB-88D61099D517}"/>
              </c:ext>
            </c:extLst>
          </c:dPt>
          <c:cat>
            <c:strRef>
              <c:f>'Sample Worksheets'!$A$1180:$A$1202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Worksheets'!$M$1180:$M$1202</c:f>
              <c:numCache>
                <c:formatCode>General</c:formatCode>
                <c:ptCount val="23"/>
                <c:pt idx="0">
                  <c:v>143.15550000000002</c:v>
                </c:pt>
                <c:pt idx="1">
                  <c:v>106.60149999999996</c:v>
                </c:pt>
                <c:pt idx="2">
                  <c:v>93.893499999999989</c:v>
                </c:pt>
                <c:pt idx="4">
                  <c:v>79.142499999999956</c:v>
                </c:pt>
                <c:pt idx="5">
                  <c:v>117.96249999999998</c:v>
                </c:pt>
                <c:pt idx="6">
                  <c:v>87.617499999999978</c:v>
                </c:pt>
                <c:pt idx="8">
                  <c:v>147.97500000000002</c:v>
                </c:pt>
                <c:pt idx="9">
                  <c:v>127.66849999999997</c:v>
                </c:pt>
                <c:pt idx="10">
                  <c:v>97.613500000000016</c:v>
                </c:pt>
                <c:pt idx="12">
                  <c:v>130.09950000000001</c:v>
                </c:pt>
                <c:pt idx="13">
                  <c:v>125.73349999999999</c:v>
                </c:pt>
                <c:pt idx="14">
                  <c:v>134.50749999999999</c:v>
                </c:pt>
                <c:pt idx="16">
                  <c:v>180.91050000000001</c:v>
                </c:pt>
                <c:pt idx="17">
                  <c:v>142.25550000000001</c:v>
                </c:pt>
                <c:pt idx="18">
                  <c:v>144.79349999999999</c:v>
                </c:pt>
                <c:pt idx="20">
                  <c:v>137.50050000000002</c:v>
                </c:pt>
                <c:pt idx="21">
                  <c:v>110.13500000000005</c:v>
                </c:pt>
                <c:pt idx="22">
                  <c:v>98.852499999999992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C5-4886-AECB-88D61099D517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Worksheets'!$AD$1180:$AD$1202</c:f>
              <c:numCache>
                <c:formatCode>General</c:formatCode>
                <c:ptCount val="23"/>
                <c:pt idx="0">
                  <c:v>114.55016666666666</c:v>
                </c:pt>
                <c:pt idx="1">
                  <c:v>114.55016666666666</c:v>
                </c:pt>
                <c:pt idx="2">
                  <c:v>114.55016666666666</c:v>
                </c:pt>
                <c:pt idx="4">
                  <c:v>94.90749999999997</c:v>
                </c:pt>
                <c:pt idx="5">
                  <c:v>94.90749999999997</c:v>
                </c:pt>
                <c:pt idx="6">
                  <c:v>94.90749999999997</c:v>
                </c:pt>
                <c:pt idx="8">
                  <c:v>124.41900000000003</c:v>
                </c:pt>
                <c:pt idx="9">
                  <c:v>124.41900000000003</c:v>
                </c:pt>
                <c:pt idx="10">
                  <c:v>124.41900000000003</c:v>
                </c:pt>
                <c:pt idx="12">
                  <c:v>130.11350000000002</c:v>
                </c:pt>
                <c:pt idx="13">
                  <c:v>130.11350000000002</c:v>
                </c:pt>
                <c:pt idx="14">
                  <c:v>130.11350000000002</c:v>
                </c:pt>
                <c:pt idx="16">
                  <c:v>155.98650000000001</c:v>
                </c:pt>
                <c:pt idx="17">
                  <c:v>155.98650000000001</c:v>
                </c:pt>
                <c:pt idx="18">
                  <c:v>155.98650000000001</c:v>
                </c:pt>
                <c:pt idx="20">
                  <c:v>115.49600000000002</c:v>
                </c:pt>
                <c:pt idx="21">
                  <c:v>115.49600000000002</c:v>
                </c:pt>
                <c:pt idx="22">
                  <c:v>115.49600000000002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C5-4886-AECB-88D61099D517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Worksheets'!$AE$1180:$AE$1202</c:f>
              <c:numCache>
                <c:formatCode>General</c:formatCode>
                <c:ptCount val="23"/>
                <c:pt idx="0">
                  <c:v>122.57877777777777</c:v>
                </c:pt>
                <c:pt idx="1">
                  <c:v>122.57877777777777</c:v>
                </c:pt>
                <c:pt idx="2">
                  <c:v>122.57877777777777</c:v>
                </c:pt>
                <c:pt idx="3">
                  <c:v>122.57877777777777</c:v>
                </c:pt>
                <c:pt idx="4">
                  <c:v>122.57877777777777</c:v>
                </c:pt>
                <c:pt idx="5">
                  <c:v>122.57877777777777</c:v>
                </c:pt>
                <c:pt idx="6">
                  <c:v>122.57877777777777</c:v>
                </c:pt>
                <c:pt idx="7">
                  <c:v>122.57877777777777</c:v>
                </c:pt>
                <c:pt idx="8">
                  <c:v>122.57877777777777</c:v>
                </c:pt>
                <c:pt idx="9">
                  <c:v>122.57877777777777</c:v>
                </c:pt>
                <c:pt idx="10">
                  <c:v>122.57877777777777</c:v>
                </c:pt>
                <c:pt idx="11">
                  <c:v>122.57877777777777</c:v>
                </c:pt>
                <c:pt idx="12">
                  <c:v>122.57877777777777</c:v>
                </c:pt>
                <c:pt idx="13">
                  <c:v>122.57877777777777</c:v>
                </c:pt>
                <c:pt idx="14">
                  <c:v>122.57877777777777</c:v>
                </c:pt>
                <c:pt idx="15">
                  <c:v>122.57877777777777</c:v>
                </c:pt>
                <c:pt idx="16">
                  <c:v>122.57877777777777</c:v>
                </c:pt>
                <c:pt idx="17">
                  <c:v>122.57877777777777</c:v>
                </c:pt>
                <c:pt idx="18">
                  <c:v>122.57877777777777</c:v>
                </c:pt>
                <c:pt idx="19">
                  <c:v>122.57877777777777</c:v>
                </c:pt>
                <c:pt idx="20">
                  <c:v>122.57877777777777</c:v>
                </c:pt>
                <c:pt idx="21">
                  <c:v>122.57877777777777</c:v>
                </c:pt>
                <c:pt idx="22">
                  <c:v>122.57877777777777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C5-4886-AECB-88D61099D517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Worksheets'!$AF$1180:$AF$1202</c:f>
              <c:numCache>
                <c:formatCode>General</c:formatCode>
                <c:ptCount val="23"/>
                <c:pt idx="0">
                  <c:v>148.42729170606114</c:v>
                </c:pt>
                <c:pt idx="1">
                  <c:v>148.42729170606114</c:v>
                </c:pt>
                <c:pt idx="2">
                  <c:v>148.42729170606114</c:v>
                </c:pt>
                <c:pt idx="3">
                  <c:v>148.42729170606114</c:v>
                </c:pt>
                <c:pt idx="4">
                  <c:v>148.42729170606114</c:v>
                </c:pt>
                <c:pt idx="5">
                  <c:v>148.42729170606114</c:v>
                </c:pt>
                <c:pt idx="6">
                  <c:v>148.42729170606114</c:v>
                </c:pt>
                <c:pt idx="7">
                  <c:v>148.42729170606114</c:v>
                </c:pt>
                <c:pt idx="8">
                  <c:v>148.42729170606114</c:v>
                </c:pt>
                <c:pt idx="9">
                  <c:v>148.42729170606114</c:v>
                </c:pt>
                <c:pt idx="10">
                  <c:v>148.42729170606114</c:v>
                </c:pt>
                <c:pt idx="11">
                  <c:v>148.42729170606114</c:v>
                </c:pt>
                <c:pt idx="12">
                  <c:v>148.42729170606114</c:v>
                </c:pt>
                <c:pt idx="13">
                  <c:v>148.42729170606114</c:v>
                </c:pt>
                <c:pt idx="14">
                  <c:v>148.42729170606114</c:v>
                </c:pt>
                <c:pt idx="15">
                  <c:v>148.42729170606114</c:v>
                </c:pt>
                <c:pt idx="16">
                  <c:v>148.42729170606114</c:v>
                </c:pt>
                <c:pt idx="17">
                  <c:v>148.42729170606114</c:v>
                </c:pt>
                <c:pt idx="18">
                  <c:v>148.42729170606114</c:v>
                </c:pt>
                <c:pt idx="19">
                  <c:v>148.42729170606114</c:v>
                </c:pt>
                <c:pt idx="20">
                  <c:v>148.42729170606114</c:v>
                </c:pt>
                <c:pt idx="21">
                  <c:v>148.42729170606114</c:v>
                </c:pt>
                <c:pt idx="22">
                  <c:v>148.42729170606114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C5-4886-AECB-88D61099D517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Worksheets'!$AG$1180:$AG$1202</c:f>
              <c:numCache>
                <c:formatCode>General</c:formatCode>
                <c:ptCount val="23"/>
                <c:pt idx="0">
                  <c:v>96.730263849494406</c:v>
                </c:pt>
                <c:pt idx="1">
                  <c:v>96.730263849494406</c:v>
                </c:pt>
                <c:pt idx="2">
                  <c:v>96.730263849494406</c:v>
                </c:pt>
                <c:pt idx="3">
                  <c:v>96.730263849494406</c:v>
                </c:pt>
                <c:pt idx="4">
                  <c:v>96.730263849494406</c:v>
                </c:pt>
                <c:pt idx="5">
                  <c:v>96.730263849494406</c:v>
                </c:pt>
                <c:pt idx="6">
                  <c:v>96.730263849494406</c:v>
                </c:pt>
                <c:pt idx="7">
                  <c:v>96.730263849494406</c:v>
                </c:pt>
                <c:pt idx="8">
                  <c:v>96.730263849494406</c:v>
                </c:pt>
                <c:pt idx="9">
                  <c:v>96.730263849494406</c:v>
                </c:pt>
                <c:pt idx="10">
                  <c:v>96.730263849494406</c:v>
                </c:pt>
                <c:pt idx="11">
                  <c:v>96.730263849494406</c:v>
                </c:pt>
                <c:pt idx="12">
                  <c:v>96.730263849494406</c:v>
                </c:pt>
                <c:pt idx="13">
                  <c:v>96.730263849494406</c:v>
                </c:pt>
                <c:pt idx="14">
                  <c:v>96.730263849494406</c:v>
                </c:pt>
                <c:pt idx="15">
                  <c:v>96.730263849494406</c:v>
                </c:pt>
                <c:pt idx="16">
                  <c:v>96.730263849494406</c:v>
                </c:pt>
                <c:pt idx="17">
                  <c:v>96.730263849494406</c:v>
                </c:pt>
                <c:pt idx="18">
                  <c:v>96.730263849494406</c:v>
                </c:pt>
                <c:pt idx="19">
                  <c:v>96.730263849494406</c:v>
                </c:pt>
                <c:pt idx="20">
                  <c:v>96.730263849494406</c:v>
                </c:pt>
                <c:pt idx="21">
                  <c:v>96.730263849494406</c:v>
                </c:pt>
                <c:pt idx="22">
                  <c:v>96.730263849494406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1C5-4886-AECB-88D61099D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80848"/>
        <c:axId val="674177584"/>
      </c:lineChart>
      <c:catAx>
        <c:axId val="674180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7584"/>
        <c:crosses val="autoZero"/>
        <c:auto val="1"/>
        <c:lblAlgn val="ctr"/>
        <c:lblOffset val="100"/>
        <c:noMultiLvlLbl val="0"/>
      </c:catAx>
      <c:valAx>
        <c:axId val="674177584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8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54A-4812-ADB9-7353EC716B9D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54A-4812-ADB9-7353EC716B9D}"/>
              </c:ext>
            </c:extLst>
          </c:dPt>
          <c:cat>
            <c:strRef>
              <c:f>'Sample Worksheets'!$A$1204:$A$1226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Worksheets'!$M$1204:$M$1226</c:f>
              <c:numCache>
                <c:formatCode>General</c:formatCode>
                <c:ptCount val="23"/>
                <c:pt idx="0">
                  <c:v>143.27949999999998</c:v>
                </c:pt>
                <c:pt idx="1">
                  <c:v>153.40049999999999</c:v>
                </c:pt>
                <c:pt idx="2">
                  <c:v>155.43449999999999</c:v>
                </c:pt>
                <c:pt idx="4">
                  <c:v>176.47050000000002</c:v>
                </c:pt>
                <c:pt idx="5">
                  <c:v>173.0805</c:v>
                </c:pt>
                <c:pt idx="6">
                  <c:v>161.71949999999998</c:v>
                </c:pt>
                <c:pt idx="8">
                  <c:v>149.5155</c:v>
                </c:pt>
                <c:pt idx="9">
                  <c:v>133.35050000000001</c:v>
                </c:pt>
                <c:pt idx="10">
                  <c:v>131.42350000000002</c:v>
                </c:pt>
                <c:pt idx="12">
                  <c:v>83.905500000000018</c:v>
                </c:pt>
                <c:pt idx="13">
                  <c:v>145.32250000000002</c:v>
                </c:pt>
                <c:pt idx="14">
                  <c:v>96.952499999999986</c:v>
                </c:pt>
                <c:pt idx="16">
                  <c:v>109.18100000000001</c:v>
                </c:pt>
                <c:pt idx="17">
                  <c:v>131.77799999999999</c:v>
                </c:pt>
                <c:pt idx="18">
                  <c:v>72.841000000000008</c:v>
                </c:pt>
                <c:pt idx="20">
                  <c:v>134.09300000000002</c:v>
                </c:pt>
                <c:pt idx="21">
                  <c:v>92.512</c:v>
                </c:pt>
                <c:pt idx="22">
                  <c:v>82.730000000000018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4A-4812-ADB9-7353EC716B9D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Worksheets'!$AD$1204:$AD$1226</c:f>
              <c:numCache>
                <c:formatCode>General</c:formatCode>
                <c:ptCount val="23"/>
                <c:pt idx="0">
                  <c:v>150.70483333333331</c:v>
                </c:pt>
                <c:pt idx="1">
                  <c:v>150.70483333333331</c:v>
                </c:pt>
                <c:pt idx="2">
                  <c:v>150.70483333333331</c:v>
                </c:pt>
                <c:pt idx="4">
                  <c:v>170.42350000000002</c:v>
                </c:pt>
                <c:pt idx="5">
                  <c:v>170.42350000000002</c:v>
                </c:pt>
                <c:pt idx="6">
                  <c:v>170.42350000000002</c:v>
                </c:pt>
                <c:pt idx="8">
                  <c:v>138.09649999999999</c:v>
                </c:pt>
                <c:pt idx="9">
                  <c:v>138.09649999999999</c:v>
                </c:pt>
                <c:pt idx="10">
                  <c:v>138.09649999999999</c:v>
                </c:pt>
                <c:pt idx="12">
                  <c:v>108.72683333333335</c:v>
                </c:pt>
                <c:pt idx="13">
                  <c:v>108.72683333333335</c:v>
                </c:pt>
                <c:pt idx="14">
                  <c:v>108.72683333333335</c:v>
                </c:pt>
                <c:pt idx="16">
                  <c:v>104.60000000000001</c:v>
                </c:pt>
                <c:pt idx="17">
                  <c:v>104.60000000000001</c:v>
                </c:pt>
                <c:pt idx="18">
                  <c:v>104.60000000000001</c:v>
                </c:pt>
                <c:pt idx="20">
                  <c:v>103.11166666666668</c:v>
                </c:pt>
                <c:pt idx="21">
                  <c:v>103.11166666666668</c:v>
                </c:pt>
                <c:pt idx="22">
                  <c:v>103.11166666666668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4A-4812-ADB9-7353EC716B9D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Worksheets'!$AE$1204:$AE$1226</c:f>
              <c:numCache>
                <c:formatCode>General</c:formatCode>
                <c:ptCount val="23"/>
                <c:pt idx="0">
                  <c:v>129.27722222222224</c:v>
                </c:pt>
                <c:pt idx="1">
                  <c:v>129.27722222222224</c:v>
                </c:pt>
                <c:pt idx="2">
                  <c:v>129.27722222222224</c:v>
                </c:pt>
                <c:pt idx="3">
                  <c:v>129.27722222222224</c:v>
                </c:pt>
                <c:pt idx="4">
                  <c:v>129.27722222222224</c:v>
                </c:pt>
                <c:pt idx="5">
                  <c:v>129.27722222222224</c:v>
                </c:pt>
                <c:pt idx="6">
                  <c:v>129.27722222222224</c:v>
                </c:pt>
                <c:pt idx="7">
                  <c:v>129.27722222222224</c:v>
                </c:pt>
                <c:pt idx="8">
                  <c:v>129.27722222222224</c:v>
                </c:pt>
                <c:pt idx="9">
                  <c:v>129.27722222222224</c:v>
                </c:pt>
                <c:pt idx="10">
                  <c:v>129.27722222222224</c:v>
                </c:pt>
                <c:pt idx="11">
                  <c:v>129.27722222222224</c:v>
                </c:pt>
                <c:pt idx="12">
                  <c:v>129.27722222222224</c:v>
                </c:pt>
                <c:pt idx="13">
                  <c:v>129.27722222222224</c:v>
                </c:pt>
                <c:pt idx="14">
                  <c:v>129.27722222222224</c:v>
                </c:pt>
                <c:pt idx="15">
                  <c:v>129.27722222222224</c:v>
                </c:pt>
                <c:pt idx="16">
                  <c:v>129.27722222222224</c:v>
                </c:pt>
                <c:pt idx="17">
                  <c:v>129.27722222222224</c:v>
                </c:pt>
                <c:pt idx="18">
                  <c:v>129.27722222222224</c:v>
                </c:pt>
                <c:pt idx="19">
                  <c:v>129.27722222222224</c:v>
                </c:pt>
                <c:pt idx="20">
                  <c:v>129.27722222222224</c:v>
                </c:pt>
                <c:pt idx="21">
                  <c:v>129.27722222222224</c:v>
                </c:pt>
                <c:pt idx="22">
                  <c:v>129.27722222222224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4A-4812-ADB9-7353EC716B9D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Worksheets'!$AF$1204:$AF$1226</c:f>
              <c:numCache>
                <c:formatCode>General</c:formatCode>
                <c:ptCount val="23"/>
                <c:pt idx="0">
                  <c:v>161.44317760539749</c:v>
                </c:pt>
                <c:pt idx="1">
                  <c:v>161.44317760539749</c:v>
                </c:pt>
                <c:pt idx="2">
                  <c:v>161.44317760539749</c:v>
                </c:pt>
                <c:pt idx="3">
                  <c:v>161.44317760539749</c:v>
                </c:pt>
                <c:pt idx="4">
                  <c:v>161.44317760539749</c:v>
                </c:pt>
                <c:pt idx="5">
                  <c:v>161.44317760539749</c:v>
                </c:pt>
                <c:pt idx="6">
                  <c:v>161.44317760539749</c:v>
                </c:pt>
                <c:pt idx="7">
                  <c:v>161.44317760539749</c:v>
                </c:pt>
                <c:pt idx="8">
                  <c:v>161.44317760539749</c:v>
                </c:pt>
                <c:pt idx="9">
                  <c:v>161.44317760539749</c:v>
                </c:pt>
                <c:pt idx="10">
                  <c:v>161.44317760539749</c:v>
                </c:pt>
                <c:pt idx="11">
                  <c:v>161.44317760539749</c:v>
                </c:pt>
                <c:pt idx="12">
                  <c:v>161.44317760539749</c:v>
                </c:pt>
                <c:pt idx="13">
                  <c:v>161.44317760539749</c:v>
                </c:pt>
                <c:pt idx="14">
                  <c:v>161.44317760539749</c:v>
                </c:pt>
                <c:pt idx="15">
                  <c:v>161.44317760539749</c:v>
                </c:pt>
                <c:pt idx="16">
                  <c:v>161.44317760539749</c:v>
                </c:pt>
                <c:pt idx="17">
                  <c:v>161.44317760539749</c:v>
                </c:pt>
                <c:pt idx="18">
                  <c:v>161.44317760539749</c:v>
                </c:pt>
                <c:pt idx="19">
                  <c:v>161.44317760539749</c:v>
                </c:pt>
                <c:pt idx="20">
                  <c:v>161.44317760539749</c:v>
                </c:pt>
                <c:pt idx="21">
                  <c:v>161.44317760539749</c:v>
                </c:pt>
                <c:pt idx="22">
                  <c:v>161.44317760539749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4A-4812-ADB9-7353EC716B9D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Worksheets'!$AG$1204:$AG$1226</c:f>
              <c:numCache>
                <c:formatCode>General</c:formatCode>
                <c:ptCount val="23"/>
                <c:pt idx="0">
                  <c:v>97.111266839046976</c:v>
                </c:pt>
                <c:pt idx="1">
                  <c:v>97.111266839046976</c:v>
                </c:pt>
                <c:pt idx="2">
                  <c:v>97.111266839046976</c:v>
                </c:pt>
                <c:pt idx="3">
                  <c:v>97.111266839046976</c:v>
                </c:pt>
                <c:pt idx="4">
                  <c:v>97.111266839046976</c:v>
                </c:pt>
                <c:pt idx="5">
                  <c:v>97.111266839046976</c:v>
                </c:pt>
                <c:pt idx="6">
                  <c:v>97.111266839046976</c:v>
                </c:pt>
                <c:pt idx="7">
                  <c:v>97.111266839046976</c:v>
                </c:pt>
                <c:pt idx="8">
                  <c:v>97.111266839046976</c:v>
                </c:pt>
                <c:pt idx="9">
                  <c:v>97.111266839046976</c:v>
                </c:pt>
                <c:pt idx="10">
                  <c:v>97.111266839046976</c:v>
                </c:pt>
                <c:pt idx="11">
                  <c:v>97.111266839046976</c:v>
                </c:pt>
                <c:pt idx="12">
                  <c:v>97.111266839046976</c:v>
                </c:pt>
                <c:pt idx="13">
                  <c:v>97.111266839046976</c:v>
                </c:pt>
                <c:pt idx="14">
                  <c:v>97.111266839046976</c:v>
                </c:pt>
                <c:pt idx="15">
                  <c:v>97.111266839046976</c:v>
                </c:pt>
                <c:pt idx="16">
                  <c:v>97.111266839046976</c:v>
                </c:pt>
                <c:pt idx="17">
                  <c:v>97.111266839046976</c:v>
                </c:pt>
                <c:pt idx="18">
                  <c:v>97.111266839046976</c:v>
                </c:pt>
                <c:pt idx="19">
                  <c:v>97.111266839046976</c:v>
                </c:pt>
                <c:pt idx="20">
                  <c:v>97.111266839046976</c:v>
                </c:pt>
                <c:pt idx="21">
                  <c:v>97.111266839046976</c:v>
                </c:pt>
                <c:pt idx="22">
                  <c:v>97.111266839046976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54A-4812-ADB9-7353EC716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79216"/>
        <c:axId val="674179760"/>
      </c:lineChart>
      <c:catAx>
        <c:axId val="67417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9760"/>
        <c:crosses val="autoZero"/>
        <c:auto val="1"/>
        <c:lblAlgn val="ctr"/>
        <c:lblOffset val="100"/>
        <c:noMultiLvlLbl val="0"/>
      </c:catAx>
      <c:valAx>
        <c:axId val="67417976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7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394-4E96-922E-684CE0F81874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394-4E96-922E-684CE0F81874}"/>
              </c:ext>
            </c:extLst>
          </c:dPt>
          <c:cat>
            <c:strRef>
              <c:f>'Sample Worksheets'!$A$1228:$A$1250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Worksheets'!$M$1228:$M$1250</c:f>
              <c:numCache>
                <c:formatCode>General</c:formatCode>
                <c:ptCount val="23"/>
                <c:pt idx="0">
                  <c:v>171.12899999999999</c:v>
                </c:pt>
                <c:pt idx="1">
                  <c:v>164.96899999999999</c:v>
                </c:pt>
                <c:pt idx="2">
                  <c:v>170.732</c:v>
                </c:pt>
                <c:pt idx="4">
                  <c:v>168.136</c:v>
                </c:pt>
                <c:pt idx="5">
                  <c:v>162.90249999999997</c:v>
                </c:pt>
                <c:pt idx="6">
                  <c:v>173.68449999999999</c:v>
                </c:pt>
                <c:pt idx="8">
                  <c:v>161.52949999999998</c:v>
                </c:pt>
                <c:pt idx="9">
                  <c:v>155.3115</c:v>
                </c:pt>
                <c:pt idx="10">
                  <c:v>173.05550000000002</c:v>
                </c:pt>
                <c:pt idx="12">
                  <c:v>159.0985</c:v>
                </c:pt>
                <c:pt idx="13">
                  <c:v>155.14650000000003</c:v>
                </c:pt>
                <c:pt idx="14">
                  <c:v>171.411</c:v>
                </c:pt>
                <c:pt idx="16">
                  <c:v>179.09199999999998</c:v>
                </c:pt>
                <c:pt idx="17">
                  <c:v>164.62199999999996</c:v>
                </c:pt>
                <c:pt idx="18">
                  <c:v>192.09</c:v>
                </c:pt>
                <c:pt idx="20">
                  <c:v>167.78899999999999</c:v>
                </c:pt>
                <c:pt idx="21">
                  <c:v>155.94800000000001</c:v>
                </c:pt>
                <c:pt idx="22">
                  <c:v>179.24099999999999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94-4E96-922E-684CE0F81874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Worksheets'!$AD$1228:$AD$1250</c:f>
              <c:numCache>
                <c:formatCode>General</c:formatCode>
                <c:ptCount val="23"/>
                <c:pt idx="0">
                  <c:v>168.9433333333333</c:v>
                </c:pt>
                <c:pt idx="1">
                  <c:v>168.9433333333333</c:v>
                </c:pt>
                <c:pt idx="2">
                  <c:v>168.9433333333333</c:v>
                </c:pt>
                <c:pt idx="4">
                  <c:v>168.24099999999999</c:v>
                </c:pt>
                <c:pt idx="5">
                  <c:v>168.24099999999999</c:v>
                </c:pt>
                <c:pt idx="6">
                  <c:v>168.24099999999999</c:v>
                </c:pt>
                <c:pt idx="8">
                  <c:v>163.29883333333336</c:v>
                </c:pt>
                <c:pt idx="9">
                  <c:v>163.29883333333336</c:v>
                </c:pt>
                <c:pt idx="10">
                  <c:v>163.29883333333336</c:v>
                </c:pt>
                <c:pt idx="12">
                  <c:v>161.88533333333334</c:v>
                </c:pt>
                <c:pt idx="13">
                  <c:v>161.88533333333334</c:v>
                </c:pt>
                <c:pt idx="14">
                  <c:v>161.88533333333334</c:v>
                </c:pt>
                <c:pt idx="16">
                  <c:v>178.60133333333332</c:v>
                </c:pt>
                <c:pt idx="17">
                  <c:v>178.60133333333332</c:v>
                </c:pt>
                <c:pt idx="18">
                  <c:v>178.60133333333332</c:v>
                </c:pt>
                <c:pt idx="20">
                  <c:v>167.65933333333331</c:v>
                </c:pt>
                <c:pt idx="21">
                  <c:v>167.65933333333331</c:v>
                </c:pt>
                <c:pt idx="22">
                  <c:v>167.65933333333331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94-4E96-922E-684CE0F81874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Worksheets'!$AE$1228:$AE$1250</c:f>
              <c:numCache>
                <c:formatCode>General</c:formatCode>
                <c:ptCount val="23"/>
                <c:pt idx="0">
                  <c:v>168.10486111111109</c:v>
                </c:pt>
                <c:pt idx="1">
                  <c:v>168.10486111111109</c:v>
                </c:pt>
                <c:pt idx="2">
                  <c:v>168.10486111111109</c:v>
                </c:pt>
                <c:pt idx="3">
                  <c:v>168.10486111111109</c:v>
                </c:pt>
                <c:pt idx="4">
                  <c:v>168.10486111111109</c:v>
                </c:pt>
                <c:pt idx="5">
                  <c:v>168.10486111111109</c:v>
                </c:pt>
                <c:pt idx="6">
                  <c:v>168.10486111111109</c:v>
                </c:pt>
                <c:pt idx="7">
                  <c:v>168.10486111111109</c:v>
                </c:pt>
                <c:pt idx="8">
                  <c:v>168.10486111111109</c:v>
                </c:pt>
                <c:pt idx="9">
                  <c:v>168.10486111111109</c:v>
                </c:pt>
                <c:pt idx="10">
                  <c:v>168.10486111111109</c:v>
                </c:pt>
                <c:pt idx="11">
                  <c:v>168.10486111111109</c:v>
                </c:pt>
                <c:pt idx="12">
                  <c:v>168.10486111111109</c:v>
                </c:pt>
                <c:pt idx="13">
                  <c:v>168.10486111111109</c:v>
                </c:pt>
                <c:pt idx="14">
                  <c:v>168.10486111111109</c:v>
                </c:pt>
                <c:pt idx="15">
                  <c:v>168.10486111111109</c:v>
                </c:pt>
                <c:pt idx="16">
                  <c:v>168.10486111111109</c:v>
                </c:pt>
                <c:pt idx="17">
                  <c:v>168.10486111111109</c:v>
                </c:pt>
                <c:pt idx="18">
                  <c:v>168.10486111111109</c:v>
                </c:pt>
                <c:pt idx="19">
                  <c:v>168.10486111111109</c:v>
                </c:pt>
                <c:pt idx="20">
                  <c:v>168.10486111111109</c:v>
                </c:pt>
                <c:pt idx="21">
                  <c:v>168.10486111111109</c:v>
                </c:pt>
                <c:pt idx="22">
                  <c:v>168.10486111111109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94-4E96-922E-684CE0F81874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Worksheets'!$AF$1228:$AF$1250</c:f>
              <c:numCache>
                <c:formatCode>General</c:formatCode>
                <c:ptCount val="23"/>
                <c:pt idx="0">
                  <c:v>177.67040702094314</c:v>
                </c:pt>
                <c:pt idx="1">
                  <c:v>177.67040702094314</c:v>
                </c:pt>
                <c:pt idx="2">
                  <c:v>177.67040702094314</c:v>
                </c:pt>
                <c:pt idx="3">
                  <c:v>177.67040702094314</c:v>
                </c:pt>
                <c:pt idx="4">
                  <c:v>177.67040702094314</c:v>
                </c:pt>
                <c:pt idx="5">
                  <c:v>177.67040702094314</c:v>
                </c:pt>
                <c:pt idx="6">
                  <c:v>177.67040702094314</c:v>
                </c:pt>
                <c:pt idx="7">
                  <c:v>177.67040702094314</c:v>
                </c:pt>
                <c:pt idx="8">
                  <c:v>177.67040702094314</c:v>
                </c:pt>
                <c:pt idx="9">
                  <c:v>177.67040702094314</c:v>
                </c:pt>
                <c:pt idx="10">
                  <c:v>177.67040702094314</c:v>
                </c:pt>
                <c:pt idx="11">
                  <c:v>177.67040702094314</c:v>
                </c:pt>
                <c:pt idx="12">
                  <c:v>177.67040702094314</c:v>
                </c:pt>
                <c:pt idx="13">
                  <c:v>177.67040702094314</c:v>
                </c:pt>
                <c:pt idx="14">
                  <c:v>177.67040702094314</c:v>
                </c:pt>
                <c:pt idx="15">
                  <c:v>177.67040702094314</c:v>
                </c:pt>
                <c:pt idx="16">
                  <c:v>177.67040702094314</c:v>
                </c:pt>
                <c:pt idx="17">
                  <c:v>177.67040702094314</c:v>
                </c:pt>
                <c:pt idx="18">
                  <c:v>177.67040702094314</c:v>
                </c:pt>
                <c:pt idx="19">
                  <c:v>177.67040702094314</c:v>
                </c:pt>
                <c:pt idx="20">
                  <c:v>177.67040702094314</c:v>
                </c:pt>
                <c:pt idx="21">
                  <c:v>177.67040702094314</c:v>
                </c:pt>
                <c:pt idx="22">
                  <c:v>177.67040702094314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394-4E96-922E-684CE0F81874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Worksheets'!$AG$1228:$AG$1250</c:f>
              <c:numCache>
                <c:formatCode>General</c:formatCode>
                <c:ptCount val="23"/>
                <c:pt idx="0">
                  <c:v>158.53931520127904</c:v>
                </c:pt>
                <c:pt idx="1">
                  <c:v>158.53931520127904</c:v>
                </c:pt>
                <c:pt idx="2">
                  <c:v>158.53931520127904</c:v>
                </c:pt>
                <c:pt idx="3">
                  <c:v>158.53931520127904</c:v>
                </c:pt>
                <c:pt idx="4">
                  <c:v>158.53931520127904</c:v>
                </c:pt>
                <c:pt idx="5">
                  <c:v>158.53931520127904</c:v>
                </c:pt>
                <c:pt idx="6">
                  <c:v>158.53931520127904</c:v>
                </c:pt>
                <c:pt idx="7">
                  <c:v>158.53931520127904</c:v>
                </c:pt>
                <c:pt idx="8">
                  <c:v>158.53931520127904</c:v>
                </c:pt>
                <c:pt idx="9">
                  <c:v>158.53931520127904</c:v>
                </c:pt>
                <c:pt idx="10">
                  <c:v>158.53931520127904</c:v>
                </c:pt>
                <c:pt idx="11">
                  <c:v>158.53931520127904</c:v>
                </c:pt>
                <c:pt idx="12">
                  <c:v>158.53931520127904</c:v>
                </c:pt>
                <c:pt idx="13">
                  <c:v>158.53931520127904</c:v>
                </c:pt>
                <c:pt idx="14">
                  <c:v>158.53931520127904</c:v>
                </c:pt>
                <c:pt idx="15">
                  <c:v>158.53931520127904</c:v>
                </c:pt>
                <c:pt idx="16">
                  <c:v>158.53931520127904</c:v>
                </c:pt>
                <c:pt idx="17">
                  <c:v>158.53931520127904</c:v>
                </c:pt>
                <c:pt idx="18">
                  <c:v>158.53931520127904</c:v>
                </c:pt>
                <c:pt idx="19">
                  <c:v>158.53931520127904</c:v>
                </c:pt>
                <c:pt idx="20">
                  <c:v>158.53931520127904</c:v>
                </c:pt>
                <c:pt idx="21">
                  <c:v>158.53931520127904</c:v>
                </c:pt>
                <c:pt idx="22">
                  <c:v>158.53931520127904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394-4E96-922E-684CE0F81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81936"/>
        <c:axId val="674183024"/>
      </c:lineChart>
      <c:catAx>
        <c:axId val="67418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83024"/>
        <c:crosses val="autoZero"/>
        <c:auto val="1"/>
        <c:lblAlgn val="ctr"/>
        <c:lblOffset val="100"/>
        <c:noMultiLvlLbl val="0"/>
      </c:catAx>
      <c:valAx>
        <c:axId val="674183024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8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7E9-403C-B204-CF18F0EE6CEE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7E9-403C-B204-CF18F0EE6CEE}"/>
              </c:ext>
            </c:extLst>
          </c:dPt>
          <c:cat>
            <c:strRef>
              <c:f>'Sample Worksheets'!$A$1252:$A$1274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Worksheets'!$M$1252:$M$1274</c:f>
              <c:numCache>
                <c:formatCode>General</c:formatCode>
                <c:ptCount val="23"/>
                <c:pt idx="0">
                  <c:v>184.27699999999999</c:v>
                </c:pt>
                <c:pt idx="1">
                  <c:v>175.80199999999996</c:v>
                </c:pt>
                <c:pt idx="2">
                  <c:v>181.68099999999998</c:v>
                </c:pt>
                <c:pt idx="4">
                  <c:v>158.33000000000001</c:v>
                </c:pt>
                <c:pt idx="5">
                  <c:v>156.131</c:v>
                </c:pt>
                <c:pt idx="6">
                  <c:v>177.03300000000002</c:v>
                </c:pt>
                <c:pt idx="8">
                  <c:v>208.578</c:v>
                </c:pt>
                <c:pt idx="9">
                  <c:v>203.14499999999998</c:v>
                </c:pt>
                <c:pt idx="10">
                  <c:v>190.88300000000001</c:v>
                </c:pt>
                <c:pt idx="12">
                  <c:v>185.74</c:v>
                </c:pt>
                <c:pt idx="13">
                  <c:v>173.81699999999998</c:v>
                </c:pt>
                <c:pt idx="14">
                  <c:v>161.15799999999999</c:v>
                </c:pt>
                <c:pt idx="16">
                  <c:v>206.71799999999999</c:v>
                </c:pt>
                <c:pt idx="17">
                  <c:v>186.76599999999999</c:v>
                </c:pt>
                <c:pt idx="18">
                  <c:v>183.483</c:v>
                </c:pt>
                <c:pt idx="20">
                  <c:v>165.27600000000001</c:v>
                </c:pt>
                <c:pt idx="21">
                  <c:v>177.596</c:v>
                </c:pt>
                <c:pt idx="22">
                  <c:v>176.46300000000002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E9-403C-B204-CF18F0EE6CEE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Worksheets'!$AD$1252:$AD$1274</c:f>
              <c:numCache>
                <c:formatCode>General</c:formatCode>
                <c:ptCount val="23"/>
                <c:pt idx="0">
                  <c:v>180.58666666666667</c:v>
                </c:pt>
                <c:pt idx="1">
                  <c:v>180.58666666666667</c:v>
                </c:pt>
                <c:pt idx="2">
                  <c:v>180.58666666666667</c:v>
                </c:pt>
                <c:pt idx="4">
                  <c:v>163.83133333333333</c:v>
                </c:pt>
                <c:pt idx="5">
                  <c:v>163.83133333333333</c:v>
                </c:pt>
                <c:pt idx="6">
                  <c:v>163.83133333333333</c:v>
                </c:pt>
                <c:pt idx="8">
                  <c:v>200.86866666666666</c:v>
                </c:pt>
                <c:pt idx="9">
                  <c:v>200.86866666666666</c:v>
                </c:pt>
                <c:pt idx="10">
                  <c:v>200.86866666666666</c:v>
                </c:pt>
                <c:pt idx="12">
                  <c:v>173.57166666666669</c:v>
                </c:pt>
                <c:pt idx="13">
                  <c:v>173.57166666666669</c:v>
                </c:pt>
                <c:pt idx="14">
                  <c:v>173.57166666666669</c:v>
                </c:pt>
                <c:pt idx="16">
                  <c:v>192.32233333333332</c:v>
                </c:pt>
                <c:pt idx="17">
                  <c:v>192.32233333333332</c:v>
                </c:pt>
                <c:pt idx="18">
                  <c:v>192.32233333333332</c:v>
                </c:pt>
                <c:pt idx="20">
                  <c:v>173.11166666666668</c:v>
                </c:pt>
                <c:pt idx="21">
                  <c:v>173.11166666666668</c:v>
                </c:pt>
                <c:pt idx="22">
                  <c:v>173.11166666666668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E9-403C-B204-CF18F0EE6CEE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Worksheets'!$AE$1252:$AE$1274</c:f>
              <c:numCache>
                <c:formatCode>General</c:formatCode>
                <c:ptCount val="23"/>
                <c:pt idx="0">
                  <c:v>180.7153888888889</c:v>
                </c:pt>
                <c:pt idx="1">
                  <c:v>180.7153888888889</c:v>
                </c:pt>
                <c:pt idx="2">
                  <c:v>180.7153888888889</c:v>
                </c:pt>
                <c:pt idx="3">
                  <c:v>180.7153888888889</c:v>
                </c:pt>
                <c:pt idx="4">
                  <c:v>180.7153888888889</c:v>
                </c:pt>
                <c:pt idx="5">
                  <c:v>180.7153888888889</c:v>
                </c:pt>
                <c:pt idx="6">
                  <c:v>180.7153888888889</c:v>
                </c:pt>
                <c:pt idx="7">
                  <c:v>180.7153888888889</c:v>
                </c:pt>
                <c:pt idx="8">
                  <c:v>180.7153888888889</c:v>
                </c:pt>
                <c:pt idx="9">
                  <c:v>180.7153888888889</c:v>
                </c:pt>
                <c:pt idx="10">
                  <c:v>180.7153888888889</c:v>
                </c:pt>
                <c:pt idx="11">
                  <c:v>180.7153888888889</c:v>
                </c:pt>
                <c:pt idx="12">
                  <c:v>180.7153888888889</c:v>
                </c:pt>
                <c:pt idx="13">
                  <c:v>180.7153888888889</c:v>
                </c:pt>
                <c:pt idx="14">
                  <c:v>180.7153888888889</c:v>
                </c:pt>
                <c:pt idx="15">
                  <c:v>180.7153888888889</c:v>
                </c:pt>
                <c:pt idx="16">
                  <c:v>180.7153888888889</c:v>
                </c:pt>
                <c:pt idx="17">
                  <c:v>180.7153888888889</c:v>
                </c:pt>
                <c:pt idx="18">
                  <c:v>180.7153888888889</c:v>
                </c:pt>
                <c:pt idx="19">
                  <c:v>180.7153888888889</c:v>
                </c:pt>
                <c:pt idx="20">
                  <c:v>180.7153888888889</c:v>
                </c:pt>
                <c:pt idx="21">
                  <c:v>180.7153888888889</c:v>
                </c:pt>
                <c:pt idx="22">
                  <c:v>180.7153888888889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E9-403C-B204-CF18F0EE6CEE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Worksheets'!$AF$1252:$AF$1274</c:f>
              <c:numCache>
                <c:formatCode>General</c:formatCode>
                <c:ptCount val="23"/>
                <c:pt idx="0">
                  <c:v>196.0192310867273</c:v>
                </c:pt>
                <c:pt idx="1">
                  <c:v>196.0192310867273</c:v>
                </c:pt>
                <c:pt idx="2">
                  <c:v>196.0192310867273</c:v>
                </c:pt>
                <c:pt idx="3">
                  <c:v>196.0192310867273</c:v>
                </c:pt>
                <c:pt idx="4">
                  <c:v>196.0192310867273</c:v>
                </c:pt>
                <c:pt idx="5">
                  <c:v>196.0192310867273</c:v>
                </c:pt>
                <c:pt idx="6">
                  <c:v>196.0192310867273</c:v>
                </c:pt>
                <c:pt idx="7">
                  <c:v>196.0192310867273</c:v>
                </c:pt>
                <c:pt idx="8">
                  <c:v>196.0192310867273</c:v>
                </c:pt>
                <c:pt idx="9">
                  <c:v>196.0192310867273</c:v>
                </c:pt>
                <c:pt idx="10">
                  <c:v>196.0192310867273</c:v>
                </c:pt>
                <c:pt idx="11">
                  <c:v>196.0192310867273</c:v>
                </c:pt>
                <c:pt idx="12">
                  <c:v>196.0192310867273</c:v>
                </c:pt>
                <c:pt idx="13">
                  <c:v>196.0192310867273</c:v>
                </c:pt>
                <c:pt idx="14">
                  <c:v>196.0192310867273</c:v>
                </c:pt>
                <c:pt idx="15">
                  <c:v>196.0192310867273</c:v>
                </c:pt>
                <c:pt idx="16">
                  <c:v>196.0192310867273</c:v>
                </c:pt>
                <c:pt idx="17">
                  <c:v>196.0192310867273</c:v>
                </c:pt>
                <c:pt idx="18">
                  <c:v>196.0192310867273</c:v>
                </c:pt>
                <c:pt idx="19">
                  <c:v>196.0192310867273</c:v>
                </c:pt>
                <c:pt idx="20">
                  <c:v>196.0192310867273</c:v>
                </c:pt>
                <c:pt idx="21">
                  <c:v>196.0192310867273</c:v>
                </c:pt>
                <c:pt idx="22">
                  <c:v>196.0192310867273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E9-403C-B204-CF18F0EE6CEE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Worksheets'!$AG$1252:$AG$1274</c:f>
              <c:numCache>
                <c:formatCode>General</c:formatCode>
                <c:ptCount val="23"/>
                <c:pt idx="0">
                  <c:v>165.41154669105049</c:v>
                </c:pt>
                <c:pt idx="1">
                  <c:v>165.41154669105049</c:v>
                </c:pt>
                <c:pt idx="2">
                  <c:v>165.41154669105049</c:v>
                </c:pt>
                <c:pt idx="3">
                  <c:v>165.41154669105049</c:v>
                </c:pt>
                <c:pt idx="4">
                  <c:v>165.41154669105049</c:v>
                </c:pt>
                <c:pt idx="5">
                  <c:v>165.41154669105049</c:v>
                </c:pt>
                <c:pt idx="6">
                  <c:v>165.41154669105049</c:v>
                </c:pt>
                <c:pt idx="7">
                  <c:v>165.41154669105049</c:v>
                </c:pt>
                <c:pt idx="8">
                  <c:v>165.41154669105049</c:v>
                </c:pt>
                <c:pt idx="9">
                  <c:v>165.41154669105049</c:v>
                </c:pt>
                <c:pt idx="10">
                  <c:v>165.41154669105049</c:v>
                </c:pt>
                <c:pt idx="11">
                  <c:v>165.41154669105049</c:v>
                </c:pt>
                <c:pt idx="12">
                  <c:v>165.41154669105049</c:v>
                </c:pt>
                <c:pt idx="13">
                  <c:v>165.41154669105049</c:v>
                </c:pt>
                <c:pt idx="14">
                  <c:v>165.41154669105049</c:v>
                </c:pt>
                <c:pt idx="15">
                  <c:v>165.41154669105049</c:v>
                </c:pt>
                <c:pt idx="16">
                  <c:v>165.41154669105049</c:v>
                </c:pt>
                <c:pt idx="17">
                  <c:v>165.41154669105049</c:v>
                </c:pt>
                <c:pt idx="18">
                  <c:v>165.41154669105049</c:v>
                </c:pt>
                <c:pt idx="19">
                  <c:v>165.41154669105049</c:v>
                </c:pt>
                <c:pt idx="20">
                  <c:v>165.41154669105049</c:v>
                </c:pt>
                <c:pt idx="21">
                  <c:v>165.41154669105049</c:v>
                </c:pt>
                <c:pt idx="22">
                  <c:v>165.41154669105049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E9-403C-B204-CF18F0EE6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55280"/>
        <c:axId val="674185744"/>
      </c:lineChart>
      <c:catAx>
        <c:axId val="674155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85744"/>
        <c:crosses val="autoZero"/>
        <c:auto val="1"/>
        <c:lblAlgn val="ctr"/>
        <c:lblOffset val="100"/>
        <c:noMultiLvlLbl val="0"/>
      </c:catAx>
      <c:valAx>
        <c:axId val="674185744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15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00B-43AC-B263-0086DEFEE9CE}"/>
              </c:ext>
            </c:extLst>
          </c:dPt>
          <c:dPt>
            <c:idx val="18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00B-43AC-B263-0086DEFEE9CE}"/>
              </c:ext>
            </c:extLst>
          </c:dPt>
          <c:cat>
            <c:strRef>
              <c:f>'Sample Worksheets'!$A$98:$A$120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Worksheets'!$M$98:$M$120</c:f>
              <c:numCache>
                <c:formatCode>General</c:formatCode>
                <c:ptCount val="23"/>
                <c:pt idx="0">
                  <c:v>60.650000000000006</c:v>
                </c:pt>
                <c:pt idx="1">
                  <c:v>59.574999999999989</c:v>
                </c:pt>
                <c:pt idx="2">
                  <c:v>34.808999999999997</c:v>
                </c:pt>
                <c:pt idx="4">
                  <c:v>57.852499999999964</c:v>
                </c:pt>
                <c:pt idx="5">
                  <c:v>70.619</c:v>
                </c:pt>
                <c:pt idx="6">
                  <c:v>131.65700000000001</c:v>
                </c:pt>
                <c:pt idx="8">
                  <c:v>77.333000000000027</c:v>
                </c:pt>
                <c:pt idx="9">
                  <c:v>16.056000000000012</c:v>
                </c:pt>
                <c:pt idx="10">
                  <c:v>42.289499999999947</c:v>
                </c:pt>
                <c:pt idx="12">
                  <c:v>38.296500000000009</c:v>
                </c:pt>
                <c:pt idx="13">
                  <c:v>42.281499999999966</c:v>
                </c:pt>
                <c:pt idx="14">
                  <c:v>49.604499999999945</c:v>
                </c:pt>
                <c:pt idx="16">
                  <c:v>86.359499999999969</c:v>
                </c:pt>
                <c:pt idx="17">
                  <c:v>72.004999999999967</c:v>
                </c:pt>
                <c:pt idx="18">
                  <c:v>149.45599999999999</c:v>
                </c:pt>
                <c:pt idx="20">
                  <c:v>74.34699999999998</c:v>
                </c:pt>
                <c:pt idx="21">
                  <c:v>14.728999999999985</c:v>
                </c:pt>
                <c:pt idx="22">
                  <c:v>58.841499999999968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0B-43AC-B263-0086DEFEE9CE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Worksheets'!$AD$98:$AD$120</c:f>
              <c:numCache>
                <c:formatCode>General</c:formatCode>
                <c:ptCount val="23"/>
                <c:pt idx="0">
                  <c:v>51.677999999999997</c:v>
                </c:pt>
                <c:pt idx="1">
                  <c:v>51.677999999999997</c:v>
                </c:pt>
                <c:pt idx="2">
                  <c:v>51.677999999999997</c:v>
                </c:pt>
                <c:pt idx="4">
                  <c:v>86.709499999999991</c:v>
                </c:pt>
                <c:pt idx="5">
                  <c:v>86.709499999999991</c:v>
                </c:pt>
                <c:pt idx="6">
                  <c:v>86.709499999999991</c:v>
                </c:pt>
                <c:pt idx="8">
                  <c:v>45.226166666666664</c:v>
                </c:pt>
                <c:pt idx="9">
                  <c:v>45.226166666666664</c:v>
                </c:pt>
                <c:pt idx="10">
                  <c:v>45.226166666666664</c:v>
                </c:pt>
                <c:pt idx="12">
                  <c:v>43.394166666666642</c:v>
                </c:pt>
                <c:pt idx="13">
                  <c:v>43.394166666666642</c:v>
                </c:pt>
                <c:pt idx="14">
                  <c:v>43.394166666666642</c:v>
                </c:pt>
                <c:pt idx="16">
                  <c:v>79.182249999999968</c:v>
                </c:pt>
                <c:pt idx="17">
                  <c:v>79.182249999999968</c:v>
                </c:pt>
                <c:pt idx="18">
                  <c:v>79.182249999999968</c:v>
                </c:pt>
                <c:pt idx="20">
                  <c:v>49.305833333333311</c:v>
                </c:pt>
                <c:pt idx="21">
                  <c:v>49.305833333333311</c:v>
                </c:pt>
                <c:pt idx="22">
                  <c:v>49.305833333333311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0B-43AC-B263-0086DEFEE9CE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Worksheets'!$AE$98:$AE$120</c:f>
              <c:numCache>
                <c:formatCode>General</c:formatCode>
                <c:ptCount val="23"/>
                <c:pt idx="0">
                  <c:v>59.249319444444438</c:v>
                </c:pt>
                <c:pt idx="1">
                  <c:v>59.249319444444438</c:v>
                </c:pt>
                <c:pt idx="2">
                  <c:v>59.249319444444438</c:v>
                </c:pt>
                <c:pt idx="3">
                  <c:v>59.249319444444438</c:v>
                </c:pt>
                <c:pt idx="4">
                  <c:v>59.249319444444438</c:v>
                </c:pt>
                <c:pt idx="5">
                  <c:v>59.249319444444438</c:v>
                </c:pt>
                <c:pt idx="6">
                  <c:v>59.249319444444438</c:v>
                </c:pt>
                <c:pt idx="7">
                  <c:v>59.249319444444438</c:v>
                </c:pt>
                <c:pt idx="8">
                  <c:v>59.249319444444438</c:v>
                </c:pt>
                <c:pt idx="9">
                  <c:v>59.249319444444438</c:v>
                </c:pt>
                <c:pt idx="10">
                  <c:v>59.249319444444438</c:v>
                </c:pt>
                <c:pt idx="11">
                  <c:v>59.249319444444438</c:v>
                </c:pt>
                <c:pt idx="12">
                  <c:v>59.249319444444438</c:v>
                </c:pt>
                <c:pt idx="13">
                  <c:v>59.249319444444438</c:v>
                </c:pt>
                <c:pt idx="14">
                  <c:v>59.249319444444438</c:v>
                </c:pt>
                <c:pt idx="15">
                  <c:v>59.249319444444438</c:v>
                </c:pt>
                <c:pt idx="16">
                  <c:v>59.249319444444438</c:v>
                </c:pt>
                <c:pt idx="17">
                  <c:v>59.249319444444438</c:v>
                </c:pt>
                <c:pt idx="18">
                  <c:v>59.249319444444438</c:v>
                </c:pt>
                <c:pt idx="19">
                  <c:v>59.249319444444438</c:v>
                </c:pt>
                <c:pt idx="20">
                  <c:v>59.249319444444438</c:v>
                </c:pt>
                <c:pt idx="21">
                  <c:v>59.249319444444438</c:v>
                </c:pt>
                <c:pt idx="22">
                  <c:v>59.249319444444438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0B-43AC-B263-0086DEFEE9CE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Worksheets'!$AF$98:$AF$120</c:f>
              <c:numCache>
                <c:formatCode>General</c:formatCode>
                <c:ptCount val="23"/>
                <c:pt idx="0">
                  <c:v>87.041202887535093</c:v>
                </c:pt>
                <c:pt idx="1">
                  <c:v>87.041202887535093</c:v>
                </c:pt>
                <c:pt idx="2">
                  <c:v>87.041202887535093</c:v>
                </c:pt>
                <c:pt idx="3">
                  <c:v>87.041202887535093</c:v>
                </c:pt>
                <c:pt idx="4">
                  <c:v>87.041202887535093</c:v>
                </c:pt>
                <c:pt idx="5">
                  <c:v>87.041202887535093</c:v>
                </c:pt>
                <c:pt idx="6">
                  <c:v>87.041202887535093</c:v>
                </c:pt>
                <c:pt idx="7">
                  <c:v>87.041202887535093</c:v>
                </c:pt>
                <c:pt idx="8">
                  <c:v>87.041202887535093</c:v>
                </c:pt>
                <c:pt idx="9">
                  <c:v>87.041202887535093</c:v>
                </c:pt>
                <c:pt idx="10">
                  <c:v>87.041202887535093</c:v>
                </c:pt>
                <c:pt idx="11">
                  <c:v>87.041202887535093</c:v>
                </c:pt>
                <c:pt idx="12">
                  <c:v>87.041202887535093</c:v>
                </c:pt>
                <c:pt idx="13">
                  <c:v>87.041202887535093</c:v>
                </c:pt>
                <c:pt idx="14">
                  <c:v>87.041202887535093</c:v>
                </c:pt>
                <c:pt idx="15">
                  <c:v>87.041202887535093</c:v>
                </c:pt>
                <c:pt idx="16">
                  <c:v>87.041202887535093</c:v>
                </c:pt>
                <c:pt idx="17">
                  <c:v>87.041202887535093</c:v>
                </c:pt>
                <c:pt idx="18">
                  <c:v>87.041202887535093</c:v>
                </c:pt>
                <c:pt idx="19">
                  <c:v>87.041202887535093</c:v>
                </c:pt>
                <c:pt idx="20">
                  <c:v>87.041202887535093</c:v>
                </c:pt>
                <c:pt idx="21">
                  <c:v>87.041202887535093</c:v>
                </c:pt>
                <c:pt idx="22">
                  <c:v>87.041202887535093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0B-43AC-B263-0086DEFEE9CE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Worksheets'!$AG$98:$AG$120</c:f>
              <c:numCache>
                <c:formatCode>General</c:formatCode>
                <c:ptCount val="23"/>
                <c:pt idx="0">
                  <c:v>31.457436001353777</c:v>
                </c:pt>
                <c:pt idx="1">
                  <c:v>31.457436001353777</c:v>
                </c:pt>
                <c:pt idx="2">
                  <c:v>31.457436001353777</c:v>
                </c:pt>
                <c:pt idx="3">
                  <c:v>31.457436001353777</c:v>
                </c:pt>
                <c:pt idx="4">
                  <c:v>31.457436001353777</c:v>
                </c:pt>
                <c:pt idx="5">
                  <c:v>31.457436001353777</c:v>
                </c:pt>
                <c:pt idx="6">
                  <c:v>31.457436001353777</c:v>
                </c:pt>
                <c:pt idx="7">
                  <c:v>31.457436001353777</c:v>
                </c:pt>
                <c:pt idx="8">
                  <c:v>31.457436001353777</c:v>
                </c:pt>
                <c:pt idx="9">
                  <c:v>31.457436001353777</c:v>
                </c:pt>
                <c:pt idx="10">
                  <c:v>31.457436001353777</c:v>
                </c:pt>
                <c:pt idx="11">
                  <c:v>31.457436001353777</c:v>
                </c:pt>
                <c:pt idx="12">
                  <c:v>31.457436001353777</c:v>
                </c:pt>
                <c:pt idx="13">
                  <c:v>31.457436001353777</c:v>
                </c:pt>
                <c:pt idx="14">
                  <c:v>31.457436001353777</c:v>
                </c:pt>
                <c:pt idx="15">
                  <c:v>31.457436001353777</c:v>
                </c:pt>
                <c:pt idx="16">
                  <c:v>31.457436001353777</c:v>
                </c:pt>
                <c:pt idx="17">
                  <c:v>31.457436001353777</c:v>
                </c:pt>
                <c:pt idx="18">
                  <c:v>31.457436001353777</c:v>
                </c:pt>
                <c:pt idx="19">
                  <c:v>31.457436001353777</c:v>
                </c:pt>
                <c:pt idx="20">
                  <c:v>31.457436001353777</c:v>
                </c:pt>
                <c:pt idx="21">
                  <c:v>31.457436001353777</c:v>
                </c:pt>
                <c:pt idx="22">
                  <c:v>31.457436001353777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0B-43AC-B263-0086DEFEE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20288"/>
        <c:axId val="2138411584"/>
      </c:lineChart>
      <c:catAx>
        <c:axId val="2138420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11584"/>
        <c:crosses val="autoZero"/>
        <c:auto val="1"/>
        <c:lblAlgn val="ctr"/>
        <c:lblOffset val="100"/>
        <c:noMultiLvlLbl val="0"/>
      </c:catAx>
      <c:valAx>
        <c:axId val="213841158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2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A5DA-4023-8EAA-43BEE9B78BF3}"/>
              </c:ext>
            </c:extLst>
          </c:dPt>
          <c:dPt>
            <c:idx val="1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A5DA-4023-8EAA-43BEE9B78BF3}"/>
              </c:ext>
            </c:extLst>
          </c:dPt>
          <c:dPt>
            <c:idx val="2"/>
            <c:marker>
              <c:symbol val="x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A5DA-4023-8EAA-43BEE9B78BF3}"/>
              </c:ext>
            </c:extLst>
          </c:dPt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5DA-4023-8EAA-43BEE9B78BF3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5DA-4023-8EAA-43BEE9B78BF3}"/>
              </c:ext>
            </c:extLst>
          </c:dPt>
          <c:cat>
            <c:strRef>
              <c:f>'Sample Worksheets'!$A$122:$A$144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Worksheets'!$M$122:$M$144</c:f>
              <c:numCache>
                <c:formatCode>General</c:formatCode>
                <c:ptCount val="23"/>
                <c:pt idx="0">
                  <c:v>55.924499999999995</c:v>
                </c:pt>
                <c:pt idx="1">
                  <c:v>66.325999999999993</c:v>
                </c:pt>
                <c:pt idx="2">
                  <c:v>31.128000000000043</c:v>
                </c:pt>
                <c:pt idx="4">
                  <c:v>62.708000000000027</c:v>
                </c:pt>
                <c:pt idx="5">
                  <c:v>98.614499999999964</c:v>
                </c:pt>
                <c:pt idx="6">
                  <c:v>114.61300000000003</c:v>
                </c:pt>
                <c:pt idx="8">
                  <c:v>90.701000000000022</c:v>
                </c:pt>
                <c:pt idx="9">
                  <c:v>115.31699999999998</c:v>
                </c:pt>
                <c:pt idx="10">
                  <c:v>96.471499999999963</c:v>
                </c:pt>
                <c:pt idx="12">
                  <c:v>107.26149999999996</c:v>
                </c:pt>
                <c:pt idx="13">
                  <c:v>118.73050000000003</c:v>
                </c:pt>
                <c:pt idx="14">
                  <c:v>124.20449999999997</c:v>
                </c:pt>
                <c:pt idx="16">
                  <c:v>116.71299999999999</c:v>
                </c:pt>
                <c:pt idx="17">
                  <c:v>76.792000000000002</c:v>
                </c:pt>
                <c:pt idx="18">
                  <c:v>88.030500000000018</c:v>
                </c:pt>
                <c:pt idx="20">
                  <c:v>145.09200000000001</c:v>
                </c:pt>
                <c:pt idx="21">
                  <c:v>88.790500000000009</c:v>
                </c:pt>
                <c:pt idx="22">
                  <c:v>126.42900000000003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DA-4023-8EAA-43BEE9B78BF3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Worksheets'!$AD$122:$AD$144</c:f>
              <c:numCache>
                <c:formatCode>General</c:formatCode>
                <c:ptCount val="23"/>
                <c:pt idx="0">
                  <c:v>51.126166666666677</c:v>
                </c:pt>
                <c:pt idx="1">
                  <c:v>51.126166666666677</c:v>
                </c:pt>
                <c:pt idx="2">
                  <c:v>51.126166666666677</c:v>
                </c:pt>
                <c:pt idx="4">
                  <c:v>91.978500000000011</c:v>
                </c:pt>
                <c:pt idx="5">
                  <c:v>91.978500000000011</c:v>
                </c:pt>
                <c:pt idx="6">
                  <c:v>91.978500000000011</c:v>
                </c:pt>
                <c:pt idx="8">
                  <c:v>100.82983333333333</c:v>
                </c:pt>
                <c:pt idx="9">
                  <c:v>100.82983333333333</c:v>
                </c:pt>
                <c:pt idx="10">
                  <c:v>100.82983333333333</c:v>
                </c:pt>
                <c:pt idx="12">
                  <c:v>116.73216666666666</c:v>
                </c:pt>
                <c:pt idx="13">
                  <c:v>116.73216666666666</c:v>
                </c:pt>
                <c:pt idx="14">
                  <c:v>116.73216666666666</c:v>
                </c:pt>
                <c:pt idx="16">
                  <c:v>93.845166666666671</c:v>
                </c:pt>
                <c:pt idx="17">
                  <c:v>93.845166666666671</c:v>
                </c:pt>
                <c:pt idx="18">
                  <c:v>93.845166666666671</c:v>
                </c:pt>
                <c:pt idx="20">
                  <c:v>120.10383333333334</c:v>
                </c:pt>
                <c:pt idx="21">
                  <c:v>120.10383333333334</c:v>
                </c:pt>
                <c:pt idx="22">
                  <c:v>120.10383333333334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DA-4023-8EAA-43BEE9B78BF3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Worksheets'!$AE$122:$AE$144</c:f>
              <c:numCache>
                <c:formatCode>General</c:formatCode>
                <c:ptCount val="23"/>
                <c:pt idx="0">
                  <c:v>104.6979</c:v>
                </c:pt>
                <c:pt idx="1">
                  <c:v>104.6979</c:v>
                </c:pt>
                <c:pt idx="2">
                  <c:v>104.6979</c:v>
                </c:pt>
                <c:pt idx="3">
                  <c:v>104.6979</c:v>
                </c:pt>
                <c:pt idx="4">
                  <c:v>104.6979</c:v>
                </c:pt>
                <c:pt idx="5">
                  <c:v>104.6979</c:v>
                </c:pt>
                <c:pt idx="6">
                  <c:v>104.6979</c:v>
                </c:pt>
                <c:pt idx="7">
                  <c:v>104.6979</c:v>
                </c:pt>
                <c:pt idx="8">
                  <c:v>104.6979</c:v>
                </c:pt>
                <c:pt idx="9">
                  <c:v>104.6979</c:v>
                </c:pt>
                <c:pt idx="10">
                  <c:v>104.6979</c:v>
                </c:pt>
                <c:pt idx="11">
                  <c:v>104.6979</c:v>
                </c:pt>
                <c:pt idx="12">
                  <c:v>104.6979</c:v>
                </c:pt>
                <c:pt idx="13">
                  <c:v>104.6979</c:v>
                </c:pt>
                <c:pt idx="14">
                  <c:v>104.6979</c:v>
                </c:pt>
                <c:pt idx="15">
                  <c:v>104.6979</c:v>
                </c:pt>
                <c:pt idx="16">
                  <c:v>104.6979</c:v>
                </c:pt>
                <c:pt idx="17">
                  <c:v>104.6979</c:v>
                </c:pt>
                <c:pt idx="18">
                  <c:v>104.6979</c:v>
                </c:pt>
                <c:pt idx="19">
                  <c:v>104.6979</c:v>
                </c:pt>
                <c:pt idx="20">
                  <c:v>104.6979</c:v>
                </c:pt>
                <c:pt idx="21">
                  <c:v>104.6979</c:v>
                </c:pt>
                <c:pt idx="22">
                  <c:v>104.6979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DA-4023-8EAA-43BEE9B78BF3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Worksheets'!$AF$122:$AF$144</c:f>
              <c:numCache>
                <c:formatCode>General</c:formatCode>
                <c:ptCount val="23"/>
                <c:pt idx="0">
                  <c:v>126.10665600342732</c:v>
                </c:pt>
                <c:pt idx="1">
                  <c:v>126.10665600342732</c:v>
                </c:pt>
                <c:pt idx="2">
                  <c:v>126.10665600342732</c:v>
                </c:pt>
                <c:pt idx="3">
                  <c:v>126.10665600342732</c:v>
                </c:pt>
                <c:pt idx="4">
                  <c:v>126.10665600342732</c:v>
                </c:pt>
                <c:pt idx="5">
                  <c:v>126.10665600342732</c:v>
                </c:pt>
                <c:pt idx="6">
                  <c:v>126.10665600342732</c:v>
                </c:pt>
                <c:pt idx="7">
                  <c:v>126.10665600342732</c:v>
                </c:pt>
                <c:pt idx="8">
                  <c:v>126.10665600342732</c:v>
                </c:pt>
                <c:pt idx="9">
                  <c:v>126.10665600342732</c:v>
                </c:pt>
                <c:pt idx="10">
                  <c:v>126.10665600342732</c:v>
                </c:pt>
                <c:pt idx="11">
                  <c:v>126.10665600342732</c:v>
                </c:pt>
                <c:pt idx="12">
                  <c:v>126.10665600342732</c:v>
                </c:pt>
                <c:pt idx="13">
                  <c:v>126.10665600342732</c:v>
                </c:pt>
                <c:pt idx="14">
                  <c:v>126.10665600342732</c:v>
                </c:pt>
                <c:pt idx="15">
                  <c:v>126.10665600342732</c:v>
                </c:pt>
                <c:pt idx="16">
                  <c:v>126.10665600342732</c:v>
                </c:pt>
                <c:pt idx="17">
                  <c:v>126.10665600342732</c:v>
                </c:pt>
                <c:pt idx="18">
                  <c:v>126.10665600342732</c:v>
                </c:pt>
                <c:pt idx="19">
                  <c:v>126.10665600342732</c:v>
                </c:pt>
                <c:pt idx="20">
                  <c:v>126.10665600342732</c:v>
                </c:pt>
                <c:pt idx="21">
                  <c:v>126.10665600342732</c:v>
                </c:pt>
                <c:pt idx="22">
                  <c:v>126.10665600342732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DA-4023-8EAA-43BEE9B78BF3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Worksheets'!$AG$122:$AG$144</c:f>
              <c:numCache>
                <c:formatCode>General</c:formatCode>
                <c:ptCount val="23"/>
                <c:pt idx="0">
                  <c:v>83.28914399657269</c:v>
                </c:pt>
                <c:pt idx="1">
                  <c:v>83.28914399657269</c:v>
                </c:pt>
                <c:pt idx="2">
                  <c:v>83.28914399657269</c:v>
                </c:pt>
                <c:pt idx="3">
                  <c:v>83.28914399657269</c:v>
                </c:pt>
                <c:pt idx="4">
                  <c:v>83.28914399657269</c:v>
                </c:pt>
                <c:pt idx="5">
                  <c:v>83.28914399657269</c:v>
                </c:pt>
                <c:pt idx="6">
                  <c:v>83.28914399657269</c:v>
                </c:pt>
                <c:pt idx="7">
                  <c:v>83.28914399657269</c:v>
                </c:pt>
                <c:pt idx="8">
                  <c:v>83.28914399657269</c:v>
                </c:pt>
                <c:pt idx="9">
                  <c:v>83.28914399657269</c:v>
                </c:pt>
                <c:pt idx="10">
                  <c:v>83.28914399657269</c:v>
                </c:pt>
                <c:pt idx="11">
                  <c:v>83.28914399657269</c:v>
                </c:pt>
                <c:pt idx="12">
                  <c:v>83.28914399657269</c:v>
                </c:pt>
                <c:pt idx="13">
                  <c:v>83.28914399657269</c:v>
                </c:pt>
                <c:pt idx="14">
                  <c:v>83.28914399657269</c:v>
                </c:pt>
                <c:pt idx="15">
                  <c:v>83.28914399657269</c:v>
                </c:pt>
                <c:pt idx="16">
                  <c:v>83.28914399657269</c:v>
                </c:pt>
                <c:pt idx="17">
                  <c:v>83.28914399657269</c:v>
                </c:pt>
                <c:pt idx="18">
                  <c:v>83.28914399657269</c:v>
                </c:pt>
                <c:pt idx="19">
                  <c:v>83.28914399657269</c:v>
                </c:pt>
                <c:pt idx="20">
                  <c:v>83.28914399657269</c:v>
                </c:pt>
                <c:pt idx="21">
                  <c:v>83.28914399657269</c:v>
                </c:pt>
                <c:pt idx="22">
                  <c:v>83.28914399657269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5DA-4023-8EAA-43BEE9B78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26272"/>
        <c:axId val="2138396896"/>
      </c:lineChart>
      <c:catAx>
        <c:axId val="2138426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396896"/>
        <c:crosses val="autoZero"/>
        <c:auto val="1"/>
        <c:lblAlgn val="ctr"/>
        <c:lblOffset val="100"/>
        <c:noMultiLvlLbl val="0"/>
      </c:catAx>
      <c:valAx>
        <c:axId val="213839689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2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40B-4121-9EC9-D30E2904956F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40B-4121-9EC9-D30E2904956F}"/>
              </c:ext>
            </c:extLst>
          </c:dPt>
          <c:cat>
            <c:strRef>
              <c:f>'Sample Worksheets'!$A$146:$A$168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Worksheets'!$M$146:$M$168</c:f>
              <c:numCache>
                <c:formatCode>General</c:formatCode>
                <c:ptCount val="23"/>
                <c:pt idx="0">
                  <c:v>156.791</c:v>
                </c:pt>
                <c:pt idx="1">
                  <c:v>110.49600000000004</c:v>
                </c:pt>
                <c:pt idx="2">
                  <c:v>75.405000000000001</c:v>
                </c:pt>
                <c:pt idx="4">
                  <c:v>112.27449999999999</c:v>
                </c:pt>
                <c:pt idx="5">
                  <c:v>111.96899999999997</c:v>
                </c:pt>
                <c:pt idx="6">
                  <c:v>136.27699999999999</c:v>
                </c:pt>
                <c:pt idx="8">
                  <c:v>112.27449999999999</c:v>
                </c:pt>
                <c:pt idx="9">
                  <c:v>111.96899999999997</c:v>
                </c:pt>
                <c:pt idx="10">
                  <c:v>105.99649999999997</c:v>
                </c:pt>
                <c:pt idx="12">
                  <c:v>140.46199999999999</c:v>
                </c:pt>
                <c:pt idx="13">
                  <c:v>126.07300000000001</c:v>
                </c:pt>
                <c:pt idx="14">
                  <c:v>140.33649999999997</c:v>
                </c:pt>
                <c:pt idx="16">
                  <c:v>168.4495</c:v>
                </c:pt>
                <c:pt idx="17">
                  <c:v>164.41449999999998</c:v>
                </c:pt>
                <c:pt idx="18">
                  <c:v>109.43100000000001</c:v>
                </c:pt>
                <c:pt idx="20">
                  <c:v>93.316499999999991</c:v>
                </c:pt>
                <c:pt idx="21">
                  <c:v>119.715</c:v>
                </c:pt>
                <c:pt idx="22">
                  <c:v>155.73449999999997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0B-4121-9EC9-D30E2904956F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Worksheets'!$AD$146:$AD$168</c:f>
              <c:numCache>
                <c:formatCode>General</c:formatCode>
                <c:ptCount val="23"/>
                <c:pt idx="0">
                  <c:v>114.23066666666666</c:v>
                </c:pt>
                <c:pt idx="1">
                  <c:v>114.23066666666666</c:v>
                </c:pt>
                <c:pt idx="2">
                  <c:v>114.23066666666666</c:v>
                </c:pt>
                <c:pt idx="4">
                  <c:v>120.17349999999999</c:v>
                </c:pt>
                <c:pt idx="5">
                  <c:v>120.17349999999999</c:v>
                </c:pt>
                <c:pt idx="6">
                  <c:v>120.17349999999999</c:v>
                </c:pt>
                <c:pt idx="8">
                  <c:v>110.07999999999997</c:v>
                </c:pt>
                <c:pt idx="9">
                  <c:v>110.07999999999997</c:v>
                </c:pt>
                <c:pt idx="10">
                  <c:v>110.07999999999997</c:v>
                </c:pt>
                <c:pt idx="12">
                  <c:v>135.62383333333332</c:v>
                </c:pt>
                <c:pt idx="13">
                  <c:v>135.62383333333332</c:v>
                </c:pt>
                <c:pt idx="14">
                  <c:v>135.62383333333332</c:v>
                </c:pt>
                <c:pt idx="16">
                  <c:v>147.43166666666664</c:v>
                </c:pt>
                <c:pt idx="17">
                  <c:v>147.43166666666664</c:v>
                </c:pt>
                <c:pt idx="18">
                  <c:v>147.43166666666664</c:v>
                </c:pt>
                <c:pt idx="20">
                  <c:v>122.92199999999998</c:v>
                </c:pt>
                <c:pt idx="21">
                  <c:v>122.92199999999998</c:v>
                </c:pt>
                <c:pt idx="22">
                  <c:v>122.92199999999998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0B-4121-9EC9-D30E2904956F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Worksheets'!$AE$146:$AE$168</c:f>
              <c:numCache>
                <c:formatCode>General</c:formatCode>
                <c:ptCount val="23"/>
                <c:pt idx="0">
                  <c:v>125.07694444444444</c:v>
                </c:pt>
                <c:pt idx="1">
                  <c:v>125.07694444444444</c:v>
                </c:pt>
                <c:pt idx="2">
                  <c:v>125.07694444444444</c:v>
                </c:pt>
                <c:pt idx="3">
                  <c:v>125.07694444444444</c:v>
                </c:pt>
                <c:pt idx="4">
                  <c:v>125.07694444444444</c:v>
                </c:pt>
                <c:pt idx="5">
                  <c:v>125.07694444444444</c:v>
                </c:pt>
                <c:pt idx="6">
                  <c:v>125.07694444444444</c:v>
                </c:pt>
                <c:pt idx="7">
                  <c:v>125.07694444444444</c:v>
                </c:pt>
                <c:pt idx="8">
                  <c:v>125.07694444444444</c:v>
                </c:pt>
                <c:pt idx="9">
                  <c:v>125.07694444444444</c:v>
                </c:pt>
                <c:pt idx="10">
                  <c:v>125.07694444444444</c:v>
                </c:pt>
                <c:pt idx="11">
                  <c:v>125.07694444444444</c:v>
                </c:pt>
                <c:pt idx="12">
                  <c:v>125.07694444444444</c:v>
                </c:pt>
                <c:pt idx="13">
                  <c:v>125.07694444444444</c:v>
                </c:pt>
                <c:pt idx="14">
                  <c:v>125.07694444444444</c:v>
                </c:pt>
                <c:pt idx="15">
                  <c:v>125.07694444444444</c:v>
                </c:pt>
                <c:pt idx="16">
                  <c:v>125.07694444444444</c:v>
                </c:pt>
                <c:pt idx="17">
                  <c:v>125.07694444444444</c:v>
                </c:pt>
                <c:pt idx="18">
                  <c:v>125.07694444444444</c:v>
                </c:pt>
                <c:pt idx="19">
                  <c:v>125.07694444444444</c:v>
                </c:pt>
                <c:pt idx="20">
                  <c:v>125.07694444444444</c:v>
                </c:pt>
                <c:pt idx="21">
                  <c:v>125.07694444444444</c:v>
                </c:pt>
                <c:pt idx="22">
                  <c:v>125.07694444444444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0B-4121-9EC9-D30E2904956F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Worksheets'!$AF$146:$AF$168</c:f>
              <c:numCache>
                <c:formatCode>General</c:formatCode>
                <c:ptCount val="23"/>
                <c:pt idx="0">
                  <c:v>150.477221228421</c:v>
                </c:pt>
                <c:pt idx="1">
                  <c:v>150.477221228421</c:v>
                </c:pt>
                <c:pt idx="2">
                  <c:v>150.477221228421</c:v>
                </c:pt>
                <c:pt idx="3">
                  <c:v>150.477221228421</c:v>
                </c:pt>
                <c:pt idx="4">
                  <c:v>150.477221228421</c:v>
                </c:pt>
                <c:pt idx="5">
                  <c:v>150.477221228421</c:v>
                </c:pt>
                <c:pt idx="6">
                  <c:v>150.477221228421</c:v>
                </c:pt>
                <c:pt idx="7">
                  <c:v>150.477221228421</c:v>
                </c:pt>
                <c:pt idx="8">
                  <c:v>150.477221228421</c:v>
                </c:pt>
                <c:pt idx="9">
                  <c:v>150.477221228421</c:v>
                </c:pt>
                <c:pt idx="10">
                  <c:v>150.477221228421</c:v>
                </c:pt>
                <c:pt idx="11">
                  <c:v>150.477221228421</c:v>
                </c:pt>
                <c:pt idx="12">
                  <c:v>150.477221228421</c:v>
                </c:pt>
                <c:pt idx="13">
                  <c:v>150.477221228421</c:v>
                </c:pt>
                <c:pt idx="14">
                  <c:v>150.477221228421</c:v>
                </c:pt>
                <c:pt idx="15">
                  <c:v>150.477221228421</c:v>
                </c:pt>
                <c:pt idx="16">
                  <c:v>150.477221228421</c:v>
                </c:pt>
                <c:pt idx="17">
                  <c:v>150.477221228421</c:v>
                </c:pt>
                <c:pt idx="18">
                  <c:v>150.477221228421</c:v>
                </c:pt>
                <c:pt idx="19">
                  <c:v>150.477221228421</c:v>
                </c:pt>
                <c:pt idx="20">
                  <c:v>150.477221228421</c:v>
                </c:pt>
                <c:pt idx="21">
                  <c:v>150.477221228421</c:v>
                </c:pt>
                <c:pt idx="22">
                  <c:v>150.477221228421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0B-4121-9EC9-D30E2904956F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Worksheets'!$AG$146:$AG$168</c:f>
              <c:numCache>
                <c:formatCode>General</c:formatCode>
                <c:ptCount val="23"/>
                <c:pt idx="0">
                  <c:v>99.676667660467885</c:v>
                </c:pt>
                <c:pt idx="1">
                  <c:v>99.676667660467885</c:v>
                </c:pt>
                <c:pt idx="2">
                  <c:v>99.676667660467885</c:v>
                </c:pt>
                <c:pt idx="3">
                  <c:v>99.676667660467885</c:v>
                </c:pt>
                <c:pt idx="4">
                  <c:v>99.676667660467885</c:v>
                </c:pt>
                <c:pt idx="5">
                  <c:v>99.676667660467885</c:v>
                </c:pt>
                <c:pt idx="6">
                  <c:v>99.676667660467885</c:v>
                </c:pt>
                <c:pt idx="7">
                  <c:v>99.676667660467885</c:v>
                </c:pt>
                <c:pt idx="8">
                  <c:v>99.676667660467885</c:v>
                </c:pt>
                <c:pt idx="9">
                  <c:v>99.676667660467885</c:v>
                </c:pt>
                <c:pt idx="10">
                  <c:v>99.676667660467885</c:v>
                </c:pt>
                <c:pt idx="11">
                  <c:v>99.676667660467885</c:v>
                </c:pt>
                <c:pt idx="12">
                  <c:v>99.676667660467885</c:v>
                </c:pt>
                <c:pt idx="13">
                  <c:v>99.676667660467885</c:v>
                </c:pt>
                <c:pt idx="14">
                  <c:v>99.676667660467885</c:v>
                </c:pt>
                <c:pt idx="15">
                  <c:v>99.676667660467885</c:v>
                </c:pt>
                <c:pt idx="16">
                  <c:v>99.676667660467885</c:v>
                </c:pt>
                <c:pt idx="17">
                  <c:v>99.676667660467885</c:v>
                </c:pt>
                <c:pt idx="18">
                  <c:v>99.676667660467885</c:v>
                </c:pt>
                <c:pt idx="19">
                  <c:v>99.676667660467885</c:v>
                </c:pt>
                <c:pt idx="20">
                  <c:v>99.676667660467885</c:v>
                </c:pt>
                <c:pt idx="21">
                  <c:v>99.676667660467885</c:v>
                </c:pt>
                <c:pt idx="22">
                  <c:v>99.676667660467885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40B-4121-9EC9-D30E29049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05056"/>
        <c:axId val="2138412128"/>
      </c:lineChart>
      <c:catAx>
        <c:axId val="2138405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12128"/>
        <c:crosses val="autoZero"/>
        <c:auto val="1"/>
        <c:lblAlgn val="ctr"/>
        <c:lblOffset val="100"/>
        <c:noMultiLvlLbl val="0"/>
      </c:catAx>
      <c:valAx>
        <c:axId val="2138412128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0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spot temp C (grain#/spot#)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C53-48C4-8569-720562CF6307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C53-48C4-8569-720562CF6307}"/>
              </c:ext>
            </c:extLst>
          </c:dPt>
          <c:cat>
            <c:strRef>
              <c:f>'Sample Worksheets'!$A$170:$A$192</c:f>
              <c:strCache>
                <c:ptCount val="23"/>
                <c:pt idx="0">
                  <c:v>1/1</c:v>
                </c:pt>
                <c:pt idx="1">
                  <c:v>1/2</c:v>
                </c:pt>
                <c:pt idx="2">
                  <c:v>1/3</c:v>
                </c:pt>
                <c:pt idx="4">
                  <c:v>2/1</c:v>
                </c:pt>
                <c:pt idx="5">
                  <c:v>2/2</c:v>
                </c:pt>
                <c:pt idx="6">
                  <c:v>2/3</c:v>
                </c:pt>
                <c:pt idx="8">
                  <c:v>3/1</c:v>
                </c:pt>
                <c:pt idx="9">
                  <c:v>3/2</c:v>
                </c:pt>
                <c:pt idx="10">
                  <c:v>3/3</c:v>
                </c:pt>
                <c:pt idx="12">
                  <c:v>4/1</c:v>
                </c:pt>
                <c:pt idx="13">
                  <c:v>4/2</c:v>
                </c:pt>
                <c:pt idx="14">
                  <c:v>4/3</c:v>
                </c:pt>
                <c:pt idx="16">
                  <c:v>5/1</c:v>
                </c:pt>
                <c:pt idx="17">
                  <c:v>5/2</c:v>
                </c:pt>
                <c:pt idx="18">
                  <c:v>5/3</c:v>
                </c:pt>
                <c:pt idx="20">
                  <c:v>6/1</c:v>
                </c:pt>
                <c:pt idx="21">
                  <c:v>6/2</c:v>
                </c:pt>
                <c:pt idx="22">
                  <c:v>6/3</c:v>
                </c:pt>
              </c:strCache>
            </c:strRef>
          </c:cat>
          <c:val>
            <c:numRef>
              <c:f>'Sample Worksheets'!$M$170:$M$192</c:f>
              <c:numCache>
                <c:formatCode>General</c:formatCode>
                <c:ptCount val="23"/>
                <c:pt idx="0">
                  <c:v>159.13949999999997</c:v>
                </c:pt>
                <c:pt idx="1">
                  <c:v>152.55799999999999</c:v>
                </c:pt>
                <c:pt idx="2">
                  <c:v>131.39800000000002</c:v>
                </c:pt>
                <c:pt idx="4">
                  <c:v>152.57499999999999</c:v>
                </c:pt>
                <c:pt idx="5">
                  <c:v>152.0615</c:v>
                </c:pt>
                <c:pt idx="6">
                  <c:v>167.92949999999999</c:v>
                </c:pt>
                <c:pt idx="8">
                  <c:v>165.98599999999999</c:v>
                </c:pt>
                <c:pt idx="9">
                  <c:v>193.57050000000001</c:v>
                </c:pt>
                <c:pt idx="10">
                  <c:v>190.114</c:v>
                </c:pt>
                <c:pt idx="12">
                  <c:v>174.18800000000002</c:v>
                </c:pt>
                <c:pt idx="13">
                  <c:v>171.62449999999998</c:v>
                </c:pt>
                <c:pt idx="14">
                  <c:v>169.78100000000001</c:v>
                </c:pt>
                <c:pt idx="16">
                  <c:v>172.79900000000004</c:v>
                </c:pt>
                <c:pt idx="17">
                  <c:v>152.19449999999998</c:v>
                </c:pt>
                <c:pt idx="18">
                  <c:v>170.61599999999999</c:v>
                </c:pt>
                <c:pt idx="20">
                  <c:v>156.08700000000002</c:v>
                </c:pt>
                <c:pt idx="21">
                  <c:v>143.04149999999998</c:v>
                </c:pt>
                <c:pt idx="22">
                  <c:v>146.11699999999999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53-48C4-8569-720562CF6307}"/>
            </c:ext>
          </c:extLst>
        </c:ser>
        <c:ser>
          <c:idx val="1"/>
          <c:order val="1"/>
          <c:tx>
            <c:v>Grain Average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'Sample Worksheets'!$AD$170:$AD$192</c:f>
              <c:numCache>
                <c:formatCode>General</c:formatCode>
                <c:ptCount val="23"/>
                <c:pt idx="0">
                  <c:v>147.6985</c:v>
                </c:pt>
                <c:pt idx="1">
                  <c:v>147.6985</c:v>
                </c:pt>
                <c:pt idx="2">
                  <c:v>147.6985</c:v>
                </c:pt>
                <c:pt idx="4">
                  <c:v>157.52199999999996</c:v>
                </c:pt>
                <c:pt idx="5">
                  <c:v>157.52199999999996</c:v>
                </c:pt>
                <c:pt idx="6">
                  <c:v>157.52199999999996</c:v>
                </c:pt>
                <c:pt idx="8">
                  <c:v>183.22350000000003</c:v>
                </c:pt>
                <c:pt idx="9">
                  <c:v>183.22350000000003</c:v>
                </c:pt>
                <c:pt idx="10">
                  <c:v>183.22350000000003</c:v>
                </c:pt>
                <c:pt idx="12">
                  <c:v>171.86449999999999</c:v>
                </c:pt>
                <c:pt idx="13">
                  <c:v>171.86449999999999</c:v>
                </c:pt>
                <c:pt idx="14">
                  <c:v>171.86449999999999</c:v>
                </c:pt>
                <c:pt idx="16">
                  <c:v>165.20316666666668</c:v>
                </c:pt>
                <c:pt idx="17">
                  <c:v>165.20316666666668</c:v>
                </c:pt>
                <c:pt idx="18">
                  <c:v>165.20316666666668</c:v>
                </c:pt>
                <c:pt idx="20">
                  <c:v>148.41516666666666</c:v>
                </c:pt>
                <c:pt idx="21">
                  <c:v>148.41516666666666</c:v>
                </c:pt>
                <c:pt idx="22">
                  <c:v>148.41516666666666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53-48C4-8569-720562CF6307}"/>
            </c:ext>
          </c:extLst>
        </c:ser>
        <c:ser>
          <c:idx val="2"/>
          <c:order val="2"/>
          <c:tx>
            <c:v>Sample Average</c:v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name>=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'Sample Worksheets'!$AE$170:$AE$192</c:f>
              <c:numCache>
                <c:formatCode>General</c:formatCode>
                <c:ptCount val="23"/>
                <c:pt idx="0">
                  <c:v>162.3211388888889</c:v>
                </c:pt>
                <c:pt idx="1">
                  <c:v>162.3211388888889</c:v>
                </c:pt>
                <c:pt idx="2">
                  <c:v>162.3211388888889</c:v>
                </c:pt>
                <c:pt idx="3">
                  <c:v>162.3211388888889</c:v>
                </c:pt>
                <c:pt idx="4">
                  <c:v>162.3211388888889</c:v>
                </c:pt>
                <c:pt idx="5">
                  <c:v>162.3211388888889</c:v>
                </c:pt>
                <c:pt idx="6">
                  <c:v>162.3211388888889</c:v>
                </c:pt>
                <c:pt idx="7">
                  <c:v>162.3211388888889</c:v>
                </c:pt>
                <c:pt idx="8">
                  <c:v>162.3211388888889</c:v>
                </c:pt>
                <c:pt idx="9">
                  <c:v>162.3211388888889</c:v>
                </c:pt>
                <c:pt idx="10">
                  <c:v>162.3211388888889</c:v>
                </c:pt>
                <c:pt idx="11">
                  <c:v>162.3211388888889</c:v>
                </c:pt>
                <c:pt idx="12">
                  <c:v>162.3211388888889</c:v>
                </c:pt>
                <c:pt idx="13">
                  <c:v>162.3211388888889</c:v>
                </c:pt>
                <c:pt idx="14">
                  <c:v>162.3211388888889</c:v>
                </c:pt>
                <c:pt idx="15">
                  <c:v>162.3211388888889</c:v>
                </c:pt>
                <c:pt idx="16">
                  <c:v>162.3211388888889</c:v>
                </c:pt>
                <c:pt idx="17">
                  <c:v>162.3211388888889</c:v>
                </c:pt>
                <c:pt idx="18">
                  <c:v>162.3211388888889</c:v>
                </c:pt>
                <c:pt idx="19">
                  <c:v>162.3211388888889</c:v>
                </c:pt>
                <c:pt idx="20">
                  <c:v>162.3211388888889</c:v>
                </c:pt>
                <c:pt idx="21">
                  <c:v>162.3211388888889</c:v>
                </c:pt>
                <c:pt idx="22">
                  <c:v>162.3211388888889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C53-48C4-8569-720562CF6307}"/>
            </c:ext>
          </c:extLst>
        </c:ser>
        <c:ser>
          <c:idx val="3"/>
          <c:order val="3"/>
          <c:tx>
            <c:v>upper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Worksheets'!$AF$170:$AF$192</c:f>
              <c:numCache>
                <c:formatCode>General</c:formatCode>
                <c:ptCount val="23"/>
                <c:pt idx="0">
                  <c:v>178.21247374083364</c:v>
                </c:pt>
                <c:pt idx="1">
                  <c:v>178.21247374083364</c:v>
                </c:pt>
                <c:pt idx="2">
                  <c:v>178.21247374083364</c:v>
                </c:pt>
                <c:pt idx="3">
                  <c:v>178.21247374083364</c:v>
                </c:pt>
                <c:pt idx="4">
                  <c:v>178.21247374083364</c:v>
                </c:pt>
                <c:pt idx="5">
                  <c:v>178.21247374083364</c:v>
                </c:pt>
                <c:pt idx="6">
                  <c:v>178.21247374083364</c:v>
                </c:pt>
                <c:pt idx="7">
                  <c:v>178.21247374083364</c:v>
                </c:pt>
                <c:pt idx="8">
                  <c:v>178.21247374083364</c:v>
                </c:pt>
                <c:pt idx="9">
                  <c:v>178.21247374083364</c:v>
                </c:pt>
                <c:pt idx="10">
                  <c:v>178.21247374083364</c:v>
                </c:pt>
                <c:pt idx="11">
                  <c:v>178.21247374083364</c:v>
                </c:pt>
                <c:pt idx="12">
                  <c:v>178.21247374083364</c:v>
                </c:pt>
                <c:pt idx="13">
                  <c:v>178.21247374083364</c:v>
                </c:pt>
                <c:pt idx="14">
                  <c:v>178.21247374083364</c:v>
                </c:pt>
                <c:pt idx="15">
                  <c:v>178.21247374083364</c:v>
                </c:pt>
                <c:pt idx="16">
                  <c:v>178.21247374083364</c:v>
                </c:pt>
                <c:pt idx="17">
                  <c:v>178.21247374083364</c:v>
                </c:pt>
                <c:pt idx="18">
                  <c:v>178.21247374083364</c:v>
                </c:pt>
                <c:pt idx="19">
                  <c:v>178.21247374083364</c:v>
                </c:pt>
                <c:pt idx="20">
                  <c:v>178.21247374083364</c:v>
                </c:pt>
                <c:pt idx="21">
                  <c:v>178.21247374083364</c:v>
                </c:pt>
                <c:pt idx="22">
                  <c:v>178.21247374083364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53-48C4-8569-720562CF6307}"/>
            </c:ext>
          </c:extLst>
        </c:ser>
        <c:ser>
          <c:idx val="4"/>
          <c:order val="4"/>
          <c:tx>
            <c:v>Lower Error</c:v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'Sample Worksheets'!$AG$170:$AG$192</c:f>
              <c:numCache>
                <c:formatCode>General</c:formatCode>
                <c:ptCount val="23"/>
                <c:pt idx="0">
                  <c:v>146.42980403694415</c:v>
                </c:pt>
                <c:pt idx="1">
                  <c:v>146.42980403694415</c:v>
                </c:pt>
                <c:pt idx="2">
                  <c:v>146.42980403694415</c:v>
                </c:pt>
                <c:pt idx="3">
                  <c:v>146.42980403694415</c:v>
                </c:pt>
                <c:pt idx="4">
                  <c:v>146.42980403694415</c:v>
                </c:pt>
                <c:pt idx="5">
                  <c:v>146.42980403694415</c:v>
                </c:pt>
                <c:pt idx="6">
                  <c:v>146.42980403694415</c:v>
                </c:pt>
                <c:pt idx="7">
                  <c:v>146.42980403694415</c:v>
                </c:pt>
                <c:pt idx="8">
                  <c:v>146.42980403694415</c:v>
                </c:pt>
                <c:pt idx="9">
                  <c:v>146.42980403694415</c:v>
                </c:pt>
                <c:pt idx="10">
                  <c:v>146.42980403694415</c:v>
                </c:pt>
                <c:pt idx="11">
                  <c:v>146.42980403694415</c:v>
                </c:pt>
                <c:pt idx="12">
                  <c:v>146.42980403694415</c:v>
                </c:pt>
                <c:pt idx="13">
                  <c:v>146.42980403694415</c:v>
                </c:pt>
                <c:pt idx="14">
                  <c:v>146.42980403694415</c:v>
                </c:pt>
                <c:pt idx="15">
                  <c:v>146.42980403694415</c:v>
                </c:pt>
                <c:pt idx="16">
                  <c:v>146.42980403694415</c:v>
                </c:pt>
                <c:pt idx="17">
                  <c:v>146.42980403694415</c:v>
                </c:pt>
                <c:pt idx="18">
                  <c:v>146.42980403694415</c:v>
                </c:pt>
                <c:pt idx="19">
                  <c:v>146.42980403694415</c:v>
                </c:pt>
                <c:pt idx="20">
                  <c:v>146.42980403694415</c:v>
                </c:pt>
                <c:pt idx="21">
                  <c:v>146.42980403694415</c:v>
                </c:pt>
                <c:pt idx="22">
                  <c:v>146.42980403694415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C53-48C4-8569-720562CF6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12672"/>
        <c:axId val="2138403968"/>
      </c:lineChart>
      <c:catAx>
        <c:axId val="2138412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03968"/>
        <c:crosses val="autoZero"/>
        <c:auto val="1"/>
        <c:lblAlgn val="ctr"/>
        <c:lblOffset val="100"/>
        <c:noMultiLvlLbl val="0"/>
      </c:catAx>
      <c:valAx>
        <c:axId val="2138403968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Calculated</a:t>
                </a:r>
                <a:r>
                  <a:rPr lang="en-US" baseline="0"/>
                  <a:t> Temperature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41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3AAFD3C-43F3-A447-92B2-973D1894861B}">
  <sheetPr/>
  <sheetViews>
    <sheetView zoomScale="144" workbookViewId="0" zoomToFit="1"/>
  </sheetViews>
  <pageMargins left="0.7" right="0.7" top="0.75" bottom="0.75" header="0.3" footer="0.3"/>
  <pageSetup orientation="landscape" horizontalDpi="0" verticalDpi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26" Type="http://schemas.openxmlformats.org/officeDocument/2006/relationships/chart" Target="../charts/chart27.xml"/><Relationship Id="rId39" Type="http://schemas.openxmlformats.org/officeDocument/2006/relationships/chart" Target="../charts/chart40.xml"/><Relationship Id="rId21" Type="http://schemas.openxmlformats.org/officeDocument/2006/relationships/chart" Target="../charts/chart22.xml"/><Relationship Id="rId34" Type="http://schemas.openxmlformats.org/officeDocument/2006/relationships/chart" Target="../charts/chart35.xml"/><Relationship Id="rId42" Type="http://schemas.openxmlformats.org/officeDocument/2006/relationships/chart" Target="../charts/chart43.xml"/><Relationship Id="rId47" Type="http://schemas.openxmlformats.org/officeDocument/2006/relationships/chart" Target="../charts/chart48.xml"/><Relationship Id="rId50" Type="http://schemas.openxmlformats.org/officeDocument/2006/relationships/chart" Target="../charts/chart51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29" Type="http://schemas.openxmlformats.org/officeDocument/2006/relationships/chart" Target="../charts/chart30.xml"/><Relationship Id="rId11" Type="http://schemas.openxmlformats.org/officeDocument/2006/relationships/chart" Target="../charts/chart12.xml"/><Relationship Id="rId24" Type="http://schemas.openxmlformats.org/officeDocument/2006/relationships/chart" Target="../charts/chart25.xml"/><Relationship Id="rId32" Type="http://schemas.openxmlformats.org/officeDocument/2006/relationships/chart" Target="../charts/chart33.xml"/><Relationship Id="rId37" Type="http://schemas.openxmlformats.org/officeDocument/2006/relationships/chart" Target="../charts/chart38.xml"/><Relationship Id="rId40" Type="http://schemas.openxmlformats.org/officeDocument/2006/relationships/chart" Target="../charts/chart41.xml"/><Relationship Id="rId45" Type="http://schemas.openxmlformats.org/officeDocument/2006/relationships/chart" Target="../charts/chart46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23" Type="http://schemas.openxmlformats.org/officeDocument/2006/relationships/chart" Target="../charts/chart24.xml"/><Relationship Id="rId28" Type="http://schemas.openxmlformats.org/officeDocument/2006/relationships/chart" Target="../charts/chart29.xml"/><Relationship Id="rId36" Type="http://schemas.openxmlformats.org/officeDocument/2006/relationships/chart" Target="../charts/chart37.xml"/><Relationship Id="rId49" Type="http://schemas.openxmlformats.org/officeDocument/2006/relationships/chart" Target="../charts/chart50.xml"/><Relationship Id="rId10" Type="http://schemas.openxmlformats.org/officeDocument/2006/relationships/chart" Target="../charts/chart11.xml"/><Relationship Id="rId19" Type="http://schemas.openxmlformats.org/officeDocument/2006/relationships/chart" Target="../charts/chart20.xml"/><Relationship Id="rId31" Type="http://schemas.openxmlformats.org/officeDocument/2006/relationships/chart" Target="../charts/chart32.xml"/><Relationship Id="rId44" Type="http://schemas.openxmlformats.org/officeDocument/2006/relationships/chart" Target="../charts/chart45.xml"/><Relationship Id="rId52" Type="http://schemas.openxmlformats.org/officeDocument/2006/relationships/chart" Target="../charts/chart53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Relationship Id="rId22" Type="http://schemas.openxmlformats.org/officeDocument/2006/relationships/chart" Target="../charts/chart23.xml"/><Relationship Id="rId27" Type="http://schemas.openxmlformats.org/officeDocument/2006/relationships/chart" Target="../charts/chart28.xml"/><Relationship Id="rId30" Type="http://schemas.openxmlformats.org/officeDocument/2006/relationships/chart" Target="../charts/chart31.xml"/><Relationship Id="rId35" Type="http://schemas.openxmlformats.org/officeDocument/2006/relationships/chart" Target="../charts/chart36.xml"/><Relationship Id="rId43" Type="http://schemas.openxmlformats.org/officeDocument/2006/relationships/chart" Target="../charts/chart44.xml"/><Relationship Id="rId48" Type="http://schemas.openxmlformats.org/officeDocument/2006/relationships/chart" Target="../charts/chart49.xml"/><Relationship Id="rId8" Type="http://schemas.openxmlformats.org/officeDocument/2006/relationships/chart" Target="../charts/chart9.xml"/><Relationship Id="rId51" Type="http://schemas.openxmlformats.org/officeDocument/2006/relationships/chart" Target="../charts/chart52.xml"/><Relationship Id="rId3" Type="http://schemas.openxmlformats.org/officeDocument/2006/relationships/chart" Target="../charts/chart4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5" Type="http://schemas.openxmlformats.org/officeDocument/2006/relationships/chart" Target="../charts/chart26.xml"/><Relationship Id="rId33" Type="http://schemas.openxmlformats.org/officeDocument/2006/relationships/chart" Target="../charts/chart34.xml"/><Relationship Id="rId38" Type="http://schemas.openxmlformats.org/officeDocument/2006/relationships/chart" Target="../charts/chart39.xml"/><Relationship Id="rId46" Type="http://schemas.openxmlformats.org/officeDocument/2006/relationships/chart" Target="../charts/chart47.xml"/><Relationship Id="rId20" Type="http://schemas.openxmlformats.org/officeDocument/2006/relationships/chart" Target="../charts/chart21.xml"/><Relationship Id="rId41" Type="http://schemas.openxmlformats.org/officeDocument/2006/relationships/chart" Target="../charts/chart42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514" cy="62794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1C1B8D-04EB-5241-ADE9-38B094DF102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0.72224</cdr:x>
      <cdr:y>0.6386</cdr:y>
    </cdr:from>
    <cdr:to>
      <cdr:x>0.97395</cdr:x>
      <cdr:y>0.73618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54773482-E724-3543-965E-EC58AB84B36F}"/>
            </a:ext>
          </a:extLst>
        </cdr:cNvPr>
        <cdr:cNvSpPr/>
      </cdr:nvSpPr>
      <cdr:spPr>
        <a:xfrm xmlns:a="http://schemas.openxmlformats.org/drawingml/2006/main">
          <a:off x="6261436" y="4010028"/>
          <a:ext cx="2182203" cy="6127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111100</xdr:colOff>
      <xdr:row>2</xdr:row>
      <xdr:rowOff>77278</xdr:rowOff>
    </xdr:from>
    <xdr:to>
      <xdr:col>28</xdr:col>
      <xdr:colOff>458940</xdr:colOff>
      <xdr:row>21</xdr:row>
      <xdr:rowOff>123756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8696300" y="496378"/>
          <a:ext cx="9796640" cy="4148578"/>
          <a:chOff x="9743843" y="819149"/>
          <a:chExt cx="6429376" cy="4094144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12" name="Chart 11">
                <a:extLst>
                  <a:ext uri="{FF2B5EF4-FFF2-40B4-BE49-F238E27FC236}">
                    <a16:creationId xmlns:a16="http://schemas.microsoft.com/office/drawing/2014/main" id="{00000000-0008-0000-0500-00000C00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cxnSp macro="">
            <xdr:nvCxnSpPr>
              <xdr:cNvPr id="13" name="Straight Connector 12">
                <a:extLst>
                  <a:ext uri="{FF2B5EF4-FFF2-40B4-BE49-F238E27FC236}">
                    <a16:creationId xmlns:a16="http://schemas.microsoft.com/office/drawing/2014/main" id="{00000000-0008-0000-0500-00000D00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" name="Straight Connector 13">
                <a:extLst>
                  <a:ext uri="{FF2B5EF4-FFF2-40B4-BE49-F238E27FC236}">
                    <a16:creationId xmlns:a16="http://schemas.microsoft.com/office/drawing/2014/main" id="{00000000-0008-0000-0500-00000E00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" name="Straight Connector 14">
                <a:extLst>
                  <a:ext uri="{FF2B5EF4-FFF2-40B4-BE49-F238E27FC236}">
                    <a16:creationId xmlns:a16="http://schemas.microsoft.com/office/drawing/2014/main" id="{00000000-0008-0000-0500-00000F00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" name="Straight Connector 15">
                <a:extLst>
                  <a:ext uri="{FF2B5EF4-FFF2-40B4-BE49-F238E27FC236}">
                    <a16:creationId xmlns:a16="http://schemas.microsoft.com/office/drawing/2014/main" id="{00000000-0008-0000-0500-00001000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" name="Straight Connector 16">
                <a:extLst>
                  <a:ext uri="{FF2B5EF4-FFF2-40B4-BE49-F238E27FC236}">
                    <a16:creationId xmlns:a16="http://schemas.microsoft.com/office/drawing/2014/main" id="{00000000-0008-0000-0500-00001100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500-00000800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500-00000A00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10200584" y="3311478"/>
            <a:ext cx="5847138" cy="391687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26</xdr:row>
      <xdr:rowOff>77278</xdr:rowOff>
    </xdr:from>
    <xdr:to>
      <xdr:col>28</xdr:col>
      <xdr:colOff>458940</xdr:colOff>
      <xdr:row>45</xdr:row>
      <xdr:rowOff>123756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GrpSpPr/>
      </xdr:nvGrpSpPr>
      <xdr:grpSpPr>
        <a:xfrm>
          <a:off x="8696300" y="5677978"/>
          <a:ext cx="9796640" cy="4148578"/>
          <a:chOff x="9743843" y="819149"/>
          <a:chExt cx="6429376" cy="4094144"/>
        </a:xfrm>
      </xdr:grpSpPr>
      <xdr:grpSp>
        <xdr:nvGrpSpPr>
          <xdr:cNvPr id="19" name="Group 18"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21" name="Group 20">
              <a:extLst>
                <a:ext uri="{FF2B5EF4-FFF2-40B4-BE49-F238E27FC236}">
                  <a16:creationId xmlns:a16="http://schemas.microsoft.com/office/drawing/2014/main" id="{00000000-0008-0000-0500-00009500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28" name="Chart 27">
                <a:extLst>
                  <a:ext uri="{FF2B5EF4-FFF2-40B4-BE49-F238E27FC236}">
                    <a16:creationId xmlns:a16="http://schemas.microsoft.com/office/drawing/2014/main" id="{00000000-0008-0000-0500-00009C00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cxnSp macro="">
            <xdr:nvCxnSpPr>
              <xdr:cNvPr id="29" name="Straight Connector 28">
                <a:extLst>
                  <a:ext uri="{FF2B5EF4-FFF2-40B4-BE49-F238E27FC236}">
                    <a16:creationId xmlns:a16="http://schemas.microsoft.com/office/drawing/2014/main" id="{00000000-0008-0000-0500-00009D00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0" name="Straight Connector 29">
                <a:extLst>
                  <a:ext uri="{FF2B5EF4-FFF2-40B4-BE49-F238E27FC236}">
                    <a16:creationId xmlns:a16="http://schemas.microsoft.com/office/drawing/2014/main" id="{00000000-0008-0000-0500-00009E00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1" name="Straight Connector 30">
                <a:extLst>
                  <a:ext uri="{FF2B5EF4-FFF2-40B4-BE49-F238E27FC236}">
                    <a16:creationId xmlns:a16="http://schemas.microsoft.com/office/drawing/2014/main" id="{00000000-0008-0000-0500-00009F00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2" name="Straight Connector 31">
                <a:extLst>
                  <a:ext uri="{FF2B5EF4-FFF2-40B4-BE49-F238E27FC236}">
                    <a16:creationId xmlns:a16="http://schemas.microsoft.com/office/drawing/2014/main" id="{00000000-0008-0000-0500-0000A000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3" name="Straight Connector 32">
                <a:extLst>
                  <a:ext uri="{FF2B5EF4-FFF2-40B4-BE49-F238E27FC236}">
                    <a16:creationId xmlns:a16="http://schemas.microsoft.com/office/drawing/2014/main" id="{00000000-0008-0000-0500-0000A100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00000000-0008-0000-0500-00009600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00000000-0008-0000-0500-00009700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500-00009800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500-00009900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00000000-0008-0000-0500-00009A00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00000000-0008-0000-0500-00009B00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10179879" y="2943579"/>
            <a:ext cx="5840234" cy="323915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50</xdr:row>
      <xdr:rowOff>77278</xdr:rowOff>
    </xdr:from>
    <xdr:to>
      <xdr:col>28</xdr:col>
      <xdr:colOff>458940</xdr:colOff>
      <xdr:row>69</xdr:row>
      <xdr:rowOff>123756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GrpSpPr/>
      </xdr:nvGrpSpPr>
      <xdr:grpSpPr>
        <a:xfrm>
          <a:off x="8696300" y="10859578"/>
          <a:ext cx="9796640" cy="4148578"/>
          <a:chOff x="9743843" y="819149"/>
          <a:chExt cx="6429376" cy="4094144"/>
        </a:xfrm>
      </xdr:grpSpPr>
      <xdr:grpSp>
        <xdr:nvGrpSpPr>
          <xdr:cNvPr id="35" name="Group 34">
            <a:extLst>
              <a:ext uri="{FF2B5EF4-FFF2-40B4-BE49-F238E27FC236}">
                <a16:creationId xmlns:a16="http://schemas.microsoft.com/office/drawing/2014/main" id="{00000000-0008-0000-0500-00002300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37" name="Group 36">
              <a:extLst>
                <a:ext uri="{FF2B5EF4-FFF2-40B4-BE49-F238E27FC236}">
                  <a16:creationId xmlns:a16="http://schemas.microsoft.com/office/drawing/2014/main" id="{00000000-0008-0000-0500-00002500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44" name="Chart 43">
                <a:extLst>
                  <a:ext uri="{FF2B5EF4-FFF2-40B4-BE49-F238E27FC236}">
                    <a16:creationId xmlns:a16="http://schemas.microsoft.com/office/drawing/2014/main" id="{00000000-0008-0000-0500-00002C00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cxnSp macro="">
            <xdr:nvCxnSpPr>
              <xdr:cNvPr id="45" name="Straight Connector 44">
                <a:extLst>
                  <a:ext uri="{FF2B5EF4-FFF2-40B4-BE49-F238E27FC236}">
                    <a16:creationId xmlns:a16="http://schemas.microsoft.com/office/drawing/2014/main" id="{00000000-0008-0000-0500-00002D00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6" name="Straight Connector 45">
                <a:extLst>
                  <a:ext uri="{FF2B5EF4-FFF2-40B4-BE49-F238E27FC236}">
                    <a16:creationId xmlns:a16="http://schemas.microsoft.com/office/drawing/2014/main" id="{00000000-0008-0000-0500-00002E00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7" name="Straight Connector 46">
                <a:extLst>
                  <a:ext uri="{FF2B5EF4-FFF2-40B4-BE49-F238E27FC236}">
                    <a16:creationId xmlns:a16="http://schemas.microsoft.com/office/drawing/2014/main" id="{00000000-0008-0000-0500-00002F00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" name="Straight Connector 47">
                <a:extLst>
                  <a:ext uri="{FF2B5EF4-FFF2-40B4-BE49-F238E27FC236}">
                    <a16:creationId xmlns:a16="http://schemas.microsoft.com/office/drawing/2014/main" id="{00000000-0008-0000-0500-00003000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" name="Straight Connector 48">
                <a:extLst>
                  <a:ext uri="{FF2B5EF4-FFF2-40B4-BE49-F238E27FC236}">
                    <a16:creationId xmlns:a16="http://schemas.microsoft.com/office/drawing/2014/main" id="{00000000-0008-0000-0500-00003100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00000000-0008-0000-0500-00002600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39" name="TextBox 38">
              <a:extLst>
                <a:ext uri="{FF2B5EF4-FFF2-40B4-BE49-F238E27FC236}">
                  <a16:creationId xmlns:a16="http://schemas.microsoft.com/office/drawing/2014/main" id="{00000000-0008-0000-0500-00002700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40" name="TextBox 39">
              <a:extLst>
                <a:ext uri="{FF2B5EF4-FFF2-40B4-BE49-F238E27FC236}">
                  <a16:creationId xmlns:a16="http://schemas.microsoft.com/office/drawing/2014/main" id="{00000000-0008-0000-0500-00002800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41" name="TextBox 40">
              <a:extLst>
                <a:ext uri="{FF2B5EF4-FFF2-40B4-BE49-F238E27FC236}">
                  <a16:creationId xmlns:a16="http://schemas.microsoft.com/office/drawing/2014/main" id="{00000000-0008-0000-0500-00002900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42" name="TextBox 41">
              <a:extLst>
                <a:ext uri="{FF2B5EF4-FFF2-40B4-BE49-F238E27FC236}">
                  <a16:creationId xmlns:a16="http://schemas.microsoft.com/office/drawing/2014/main" id="{00000000-0008-0000-0500-00002A00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43" name="TextBox 42">
              <a:extLst>
                <a:ext uri="{FF2B5EF4-FFF2-40B4-BE49-F238E27FC236}">
                  <a16:creationId xmlns:a16="http://schemas.microsoft.com/office/drawing/2014/main" id="{00000000-0008-0000-0500-00002B00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SpPr/>
        </xdr:nvSpPr>
        <xdr:spPr>
          <a:xfrm>
            <a:off x="10200585" y="1694655"/>
            <a:ext cx="5867843" cy="304552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74</xdr:row>
      <xdr:rowOff>77278</xdr:rowOff>
    </xdr:from>
    <xdr:to>
      <xdr:col>28</xdr:col>
      <xdr:colOff>458940</xdr:colOff>
      <xdr:row>93</xdr:row>
      <xdr:rowOff>123756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GrpSpPr/>
      </xdr:nvGrpSpPr>
      <xdr:grpSpPr>
        <a:xfrm>
          <a:off x="8696300" y="16041178"/>
          <a:ext cx="9796640" cy="4148578"/>
          <a:chOff x="9743843" y="819149"/>
          <a:chExt cx="6429376" cy="4094144"/>
        </a:xfrm>
      </xdr:grpSpPr>
      <xdr:grpSp>
        <xdr:nvGrpSpPr>
          <xdr:cNvPr id="51" name="Group 50">
            <a:extLst>
              <a:ext uri="{FF2B5EF4-FFF2-40B4-BE49-F238E27FC236}">
                <a16:creationId xmlns:a16="http://schemas.microsoft.com/office/drawing/2014/main" id="{00000000-0008-0000-0500-00003300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53" name="Group 52">
              <a:extLst>
                <a:ext uri="{FF2B5EF4-FFF2-40B4-BE49-F238E27FC236}">
                  <a16:creationId xmlns:a16="http://schemas.microsoft.com/office/drawing/2014/main" id="{00000000-0008-0000-0500-00003500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60" name="Chart 59">
                <a:extLst>
                  <a:ext uri="{FF2B5EF4-FFF2-40B4-BE49-F238E27FC236}">
                    <a16:creationId xmlns:a16="http://schemas.microsoft.com/office/drawing/2014/main" id="{00000000-0008-0000-0500-00003C00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  <xdr:cxnSp macro="">
            <xdr:nvCxnSpPr>
              <xdr:cNvPr id="61" name="Straight Connector 60">
                <a:extLst>
                  <a:ext uri="{FF2B5EF4-FFF2-40B4-BE49-F238E27FC236}">
                    <a16:creationId xmlns:a16="http://schemas.microsoft.com/office/drawing/2014/main" id="{00000000-0008-0000-0500-00003D00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2" name="Straight Connector 61">
                <a:extLst>
                  <a:ext uri="{FF2B5EF4-FFF2-40B4-BE49-F238E27FC236}">
                    <a16:creationId xmlns:a16="http://schemas.microsoft.com/office/drawing/2014/main" id="{00000000-0008-0000-0500-00003E00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Straight Connector 62">
                <a:extLst>
                  <a:ext uri="{FF2B5EF4-FFF2-40B4-BE49-F238E27FC236}">
                    <a16:creationId xmlns:a16="http://schemas.microsoft.com/office/drawing/2014/main" id="{00000000-0008-0000-0500-00003F00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" name="Straight Connector 63">
                <a:extLst>
                  <a:ext uri="{FF2B5EF4-FFF2-40B4-BE49-F238E27FC236}">
                    <a16:creationId xmlns:a16="http://schemas.microsoft.com/office/drawing/2014/main" id="{00000000-0008-0000-0500-00004000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5" name="Straight Connector 64">
                <a:extLst>
                  <a:ext uri="{FF2B5EF4-FFF2-40B4-BE49-F238E27FC236}">
                    <a16:creationId xmlns:a16="http://schemas.microsoft.com/office/drawing/2014/main" id="{00000000-0008-0000-0500-00004100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4" name="TextBox 53">
              <a:extLst>
                <a:ext uri="{FF2B5EF4-FFF2-40B4-BE49-F238E27FC236}">
                  <a16:creationId xmlns:a16="http://schemas.microsoft.com/office/drawing/2014/main" id="{00000000-0008-0000-0500-00003600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55" name="TextBox 54">
              <a:extLst>
                <a:ext uri="{FF2B5EF4-FFF2-40B4-BE49-F238E27FC236}">
                  <a16:creationId xmlns:a16="http://schemas.microsoft.com/office/drawing/2014/main" id="{00000000-0008-0000-0500-00003700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56" name="TextBox 55">
              <a:extLst>
                <a:ext uri="{FF2B5EF4-FFF2-40B4-BE49-F238E27FC236}">
                  <a16:creationId xmlns:a16="http://schemas.microsoft.com/office/drawing/2014/main" id="{00000000-0008-0000-0500-00003800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57" name="TextBox 56">
              <a:extLst>
                <a:ext uri="{FF2B5EF4-FFF2-40B4-BE49-F238E27FC236}">
                  <a16:creationId xmlns:a16="http://schemas.microsoft.com/office/drawing/2014/main" id="{00000000-0008-0000-0500-00003900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58" name="TextBox 57">
              <a:extLst>
                <a:ext uri="{FF2B5EF4-FFF2-40B4-BE49-F238E27FC236}">
                  <a16:creationId xmlns:a16="http://schemas.microsoft.com/office/drawing/2014/main" id="{00000000-0008-0000-0500-00003A00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59" name="TextBox 58">
              <a:extLst>
                <a:ext uri="{FF2B5EF4-FFF2-40B4-BE49-F238E27FC236}">
                  <a16:creationId xmlns:a16="http://schemas.microsoft.com/office/drawing/2014/main" id="{00000000-0008-0000-0500-00003B00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00000000-0008-0000-0500-000034000000}"/>
              </a:ext>
            </a:extLst>
          </xdr:cNvPr>
          <xdr:cNvSpPr/>
        </xdr:nvSpPr>
        <xdr:spPr>
          <a:xfrm>
            <a:off x="10207487" y="1365480"/>
            <a:ext cx="5805725" cy="246463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98</xdr:row>
      <xdr:rowOff>77278</xdr:rowOff>
    </xdr:from>
    <xdr:to>
      <xdr:col>28</xdr:col>
      <xdr:colOff>458940</xdr:colOff>
      <xdr:row>117</xdr:row>
      <xdr:rowOff>123756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GrpSpPr/>
      </xdr:nvGrpSpPr>
      <xdr:grpSpPr>
        <a:xfrm>
          <a:off x="8696300" y="21222778"/>
          <a:ext cx="9796640" cy="4148578"/>
          <a:chOff x="9743843" y="819149"/>
          <a:chExt cx="6429376" cy="4094144"/>
        </a:xfrm>
      </xdr:grpSpPr>
      <xdr:grpSp>
        <xdr:nvGrpSpPr>
          <xdr:cNvPr id="67" name="Group 66">
            <a:extLst>
              <a:ext uri="{FF2B5EF4-FFF2-40B4-BE49-F238E27FC236}">
                <a16:creationId xmlns:a16="http://schemas.microsoft.com/office/drawing/2014/main" id="{00000000-0008-0000-0500-00004300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69" name="Group 68">
              <a:extLst>
                <a:ext uri="{FF2B5EF4-FFF2-40B4-BE49-F238E27FC236}">
                  <a16:creationId xmlns:a16="http://schemas.microsoft.com/office/drawing/2014/main" id="{00000000-0008-0000-0500-00004500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76" name="Chart 75">
                <a:extLst>
                  <a:ext uri="{FF2B5EF4-FFF2-40B4-BE49-F238E27FC236}">
                    <a16:creationId xmlns:a16="http://schemas.microsoft.com/office/drawing/2014/main" id="{00000000-0008-0000-0500-00004C00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"/>
              </a:graphicData>
            </a:graphic>
          </xdr:graphicFrame>
          <xdr:cxnSp macro="">
            <xdr:nvCxnSpPr>
              <xdr:cNvPr id="77" name="Straight Connector 76">
                <a:extLst>
                  <a:ext uri="{FF2B5EF4-FFF2-40B4-BE49-F238E27FC236}">
                    <a16:creationId xmlns:a16="http://schemas.microsoft.com/office/drawing/2014/main" id="{00000000-0008-0000-0500-00004D00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8" name="Straight Connector 77">
                <a:extLst>
                  <a:ext uri="{FF2B5EF4-FFF2-40B4-BE49-F238E27FC236}">
                    <a16:creationId xmlns:a16="http://schemas.microsoft.com/office/drawing/2014/main" id="{00000000-0008-0000-0500-00004E00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9" name="Straight Connector 78">
                <a:extLst>
                  <a:ext uri="{FF2B5EF4-FFF2-40B4-BE49-F238E27FC236}">
                    <a16:creationId xmlns:a16="http://schemas.microsoft.com/office/drawing/2014/main" id="{00000000-0008-0000-0500-00004F00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0" name="Straight Connector 79">
                <a:extLst>
                  <a:ext uri="{FF2B5EF4-FFF2-40B4-BE49-F238E27FC236}">
                    <a16:creationId xmlns:a16="http://schemas.microsoft.com/office/drawing/2014/main" id="{00000000-0008-0000-0500-00005000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1" name="Straight Connector 80">
                <a:extLst>
                  <a:ext uri="{FF2B5EF4-FFF2-40B4-BE49-F238E27FC236}">
                    <a16:creationId xmlns:a16="http://schemas.microsoft.com/office/drawing/2014/main" id="{00000000-0008-0000-0500-00005100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70" name="TextBox 69">
              <a:extLst>
                <a:ext uri="{FF2B5EF4-FFF2-40B4-BE49-F238E27FC236}">
                  <a16:creationId xmlns:a16="http://schemas.microsoft.com/office/drawing/2014/main" id="{00000000-0008-0000-0500-00004600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71" name="TextBox 70">
              <a:extLst>
                <a:ext uri="{FF2B5EF4-FFF2-40B4-BE49-F238E27FC236}">
                  <a16:creationId xmlns:a16="http://schemas.microsoft.com/office/drawing/2014/main" id="{00000000-0008-0000-0500-00004700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72" name="TextBox 71">
              <a:extLst>
                <a:ext uri="{FF2B5EF4-FFF2-40B4-BE49-F238E27FC236}">
                  <a16:creationId xmlns:a16="http://schemas.microsoft.com/office/drawing/2014/main" id="{00000000-0008-0000-0500-00004800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73" name="TextBox 72">
              <a:extLst>
                <a:ext uri="{FF2B5EF4-FFF2-40B4-BE49-F238E27FC236}">
                  <a16:creationId xmlns:a16="http://schemas.microsoft.com/office/drawing/2014/main" id="{00000000-0008-0000-0500-00004900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74" name="TextBox 73">
              <a:extLst>
                <a:ext uri="{FF2B5EF4-FFF2-40B4-BE49-F238E27FC236}">
                  <a16:creationId xmlns:a16="http://schemas.microsoft.com/office/drawing/2014/main" id="{00000000-0008-0000-0500-00004A00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75" name="TextBox 74">
              <a:extLst>
                <a:ext uri="{FF2B5EF4-FFF2-40B4-BE49-F238E27FC236}">
                  <a16:creationId xmlns:a16="http://schemas.microsoft.com/office/drawing/2014/main" id="{00000000-0008-0000-0500-00004B00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00000000-0008-0000-0500-000044000000}"/>
              </a:ext>
            </a:extLst>
          </xdr:cNvPr>
          <xdr:cNvSpPr/>
        </xdr:nvSpPr>
        <xdr:spPr>
          <a:xfrm>
            <a:off x="10207487" y="3359886"/>
            <a:ext cx="5840235" cy="614363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122</xdr:row>
      <xdr:rowOff>77278</xdr:rowOff>
    </xdr:from>
    <xdr:to>
      <xdr:col>28</xdr:col>
      <xdr:colOff>458940</xdr:colOff>
      <xdr:row>141</xdr:row>
      <xdr:rowOff>123756</xdr:rowOff>
    </xdr:to>
    <xdr:grpSp>
      <xdr:nvGrpSpPr>
        <xdr:cNvPr id="82" name="Group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GrpSpPr/>
      </xdr:nvGrpSpPr>
      <xdr:grpSpPr>
        <a:xfrm>
          <a:off x="8696300" y="26404378"/>
          <a:ext cx="9796640" cy="4148578"/>
          <a:chOff x="9743843" y="819149"/>
          <a:chExt cx="6429376" cy="4094144"/>
        </a:xfrm>
      </xdr:grpSpPr>
      <xdr:grpSp>
        <xdr:nvGrpSpPr>
          <xdr:cNvPr id="83" name="Group 82">
            <a:extLst>
              <a:ext uri="{FF2B5EF4-FFF2-40B4-BE49-F238E27FC236}">
                <a16:creationId xmlns:a16="http://schemas.microsoft.com/office/drawing/2014/main" id="{00000000-0008-0000-0500-00005300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85" name="Group 84">
              <a:extLst>
                <a:ext uri="{FF2B5EF4-FFF2-40B4-BE49-F238E27FC236}">
                  <a16:creationId xmlns:a16="http://schemas.microsoft.com/office/drawing/2014/main" id="{00000000-0008-0000-0500-00005500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92" name="Chart 91">
                <a:extLst>
                  <a:ext uri="{FF2B5EF4-FFF2-40B4-BE49-F238E27FC236}">
                    <a16:creationId xmlns:a16="http://schemas.microsoft.com/office/drawing/2014/main" id="{00000000-0008-0000-0500-00005C00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6"/>
              </a:graphicData>
            </a:graphic>
          </xdr:graphicFrame>
          <xdr:cxnSp macro="">
            <xdr:nvCxnSpPr>
              <xdr:cNvPr id="93" name="Straight Connector 92">
                <a:extLst>
                  <a:ext uri="{FF2B5EF4-FFF2-40B4-BE49-F238E27FC236}">
                    <a16:creationId xmlns:a16="http://schemas.microsoft.com/office/drawing/2014/main" id="{00000000-0008-0000-0500-00005D00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4" name="Straight Connector 93">
                <a:extLst>
                  <a:ext uri="{FF2B5EF4-FFF2-40B4-BE49-F238E27FC236}">
                    <a16:creationId xmlns:a16="http://schemas.microsoft.com/office/drawing/2014/main" id="{00000000-0008-0000-0500-00005E00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5" name="Straight Connector 94">
                <a:extLst>
                  <a:ext uri="{FF2B5EF4-FFF2-40B4-BE49-F238E27FC236}">
                    <a16:creationId xmlns:a16="http://schemas.microsoft.com/office/drawing/2014/main" id="{00000000-0008-0000-0500-00005F00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6" name="Straight Connector 95">
                <a:extLst>
                  <a:ext uri="{FF2B5EF4-FFF2-40B4-BE49-F238E27FC236}">
                    <a16:creationId xmlns:a16="http://schemas.microsoft.com/office/drawing/2014/main" id="{00000000-0008-0000-0500-00006000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7" name="Straight Connector 96">
                <a:extLst>
                  <a:ext uri="{FF2B5EF4-FFF2-40B4-BE49-F238E27FC236}">
                    <a16:creationId xmlns:a16="http://schemas.microsoft.com/office/drawing/2014/main" id="{00000000-0008-0000-0500-00006100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86" name="TextBox 85">
              <a:extLst>
                <a:ext uri="{FF2B5EF4-FFF2-40B4-BE49-F238E27FC236}">
                  <a16:creationId xmlns:a16="http://schemas.microsoft.com/office/drawing/2014/main" id="{00000000-0008-0000-0500-00005600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87" name="TextBox 86">
              <a:extLst>
                <a:ext uri="{FF2B5EF4-FFF2-40B4-BE49-F238E27FC236}">
                  <a16:creationId xmlns:a16="http://schemas.microsoft.com/office/drawing/2014/main" id="{00000000-0008-0000-0500-00005700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88" name="TextBox 87">
              <a:extLst>
                <a:ext uri="{FF2B5EF4-FFF2-40B4-BE49-F238E27FC236}">
                  <a16:creationId xmlns:a16="http://schemas.microsoft.com/office/drawing/2014/main" id="{00000000-0008-0000-0500-00005800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89" name="TextBox 88">
              <a:extLst>
                <a:ext uri="{FF2B5EF4-FFF2-40B4-BE49-F238E27FC236}">
                  <a16:creationId xmlns:a16="http://schemas.microsoft.com/office/drawing/2014/main" id="{00000000-0008-0000-0500-00005900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90" name="TextBox 89">
              <a:extLst>
                <a:ext uri="{FF2B5EF4-FFF2-40B4-BE49-F238E27FC236}">
                  <a16:creationId xmlns:a16="http://schemas.microsoft.com/office/drawing/2014/main" id="{00000000-0008-0000-0500-00005A00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91" name="TextBox 90">
              <a:extLst>
                <a:ext uri="{FF2B5EF4-FFF2-40B4-BE49-F238E27FC236}">
                  <a16:creationId xmlns:a16="http://schemas.microsoft.com/office/drawing/2014/main" id="{00000000-0008-0000-0500-00005B00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84" name="Rectangle 83">
            <a:extLst>
              <a:ext uri="{FF2B5EF4-FFF2-40B4-BE49-F238E27FC236}">
                <a16:creationId xmlns:a16="http://schemas.microsoft.com/office/drawing/2014/main" id="{00000000-0008-0000-0500-000054000000}"/>
              </a:ext>
            </a:extLst>
          </xdr:cNvPr>
          <xdr:cNvSpPr/>
        </xdr:nvSpPr>
        <xdr:spPr>
          <a:xfrm>
            <a:off x="10193683" y="2904853"/>
            <a:ext cx="5854038" cy="488503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146</xdr:row>
      <xdr:rowOff>77278</xdr:rowOff>
    </xdr:from>
    <xdr:to>
      <xdr:col>28</xdr:col>
      <xdr:colOff>458940</xdr:colOff>
      <xdr:row>165</xdr:row>
      <xdr:rowOff>123756</xdr:rowOff>
    </xdr:to>
    <xdr:grpSp>
      <xdr:nvGrpSpPr>
        <xdr:cNvPr id="98" name="Group 97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GrpSpPr/>
      </xdr:nvGrpSpPr>
      <xdr:grpSpPr>
        <a:xfrm>
          <a:off x="8696300" y="31585978"/>
          <a:ext cx="9796640" cy="4148578"/>
          <a:chOff x="9743843" y="819149"/>
          <a:chExt cx="6429376" cy="4094144"/>
        </a:xfrm>
      </xdr:grpSpPr>
      <xdr:grpSp>
        <xdr:nvGrpSpPr>
          <xdr:cNvPr id="99" name="Group 98"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101" name="Group 100">
              <a:extLst>
                <a:ext uri="{FF2B5EF4-FFF2-40B4-BE49-F238E27FC236}">
                  <a16:creationId xmlns:a16="http://schemas.microsoft.com/office/drawing/2014/main" id="{00000000-0008-0000-0500-00006500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108" name="Chart 107">
                <a:extLst>
                  <a:ext uri="{FF2B5EF4-FFF2-40B4-BE49-F238E27FC236}">
                    <a16:creationId xmlns:a16="http://schemas.microsoft.com/office/drawing/2014/main" id="{00000000-0008-0000-0500-00006C00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7"/>
              </a:graphicData>
            </a:graphic>
          </xdr:graphicFrame>
          <xdr:cxnSp macro="">
            <xdr:nvCxnSpPr>
              <xdr:cNvPr id="109" name="Straight Connector 108">
                <a:extLst>
                  <a:ext uri="{FF2B5EF4-FFF2-40B4-BE49-F238E27FC236}">
                    <a16:creationId xmlns:a16="http://schemas.microsoft.com/office/drawing/2014/main" id="{00000000-0008-0000-0500-00006D00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0" name="Straight Connector 109">
                <a:extLst>
                  <a:ext uri="{FF2B5EF4-FFF2-40B4-BE49-F238E27FC236}">
                    <a16:creationId xmlns:a16="http://schemas.microsoft.com/office/drawing/2014/main" id="{00000000-0008-0000-0500-00006E00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1" name="Straight Connector 110">
                <a:extLst>
                  <a:ext uri="{FF2B5EF4-FFF2-40B4-BE49-F238E27FC236}">
                    <a16:creationId xmlns:a16="http://schemas.microsoft.com/office/drawing/2014/main" id="{00000000-0008-0000-0500-00006F00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2" name="Straight Connector 111">
                <a:extLst>
                  <a:ext uri="{FF2B5EF4-FFF2-40B4-BE49-F238E27FC236}">
                    <a16:creationId xmlns:a16="http://schemas.microsoft.com/office/drawing/2014/main" id="{00000000-0008-0000-0500-00007000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3" name="Straight Connector 112">
                <a:extLst>
                  <a:ext uri="{FF2B5EF4-FFF2-40B4-BE49-F238E27FC236}">
                    <a16:creationId xmlns:a16="http://schemas.microsoft.com/office/drawing/2014/main" id="{00000000-0008-0000-0500-00007100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02" name="TextBox 101">
              <a:extLst>
                <a:ext uri="{FF2B5EF4-FFF2-40B4-BE49-F238E27FC236}">
                  <a16:creationId xmlns:a16="http://schemas.microsoft.com/office/drawing/2014/main" id="{00000000-0008-0000-0500-00006600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103" name="TextBox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104" name="TextBox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105" name="TextBox 104">
              <a:extLst>
                <a:ext uri="{FF2B5EF4-FFF2-40B4-BE49-F238E27FC236}">
                  <a16:creationId xmlns:a16="http://schemas.microsoft.com/office/drawing/2014/main" id="{00000000-0008-0000-0500-00006900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106" name="TextBox 105">
              <a:extLst>
                <a:ext uri="{FF2B5EF4-FFF2-40B4-BE49-F238E27FC236}">
                  <a16:creationId xmlns:a16="http://schemas.microsoft.com/office/drawing/2014/main" id="{00000000-0008-0000-0500-00006A00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107" name="TextBox 106">
              <a:extLst>
                <a:ext uri="{FF2B5EF4-FFF2-40B4-BE49-F238E27FC236}">
                  <a16:creationId xmlns:a16="http://schemas.microsoft.com/office/drawing/2014/main" id="{00000000-0008-0000-0500-00006B00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10214389" y="2643449"/>
            <a:ext cx="5842574" cy="567940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170</xdr:row>
      <xdr:rowOff>77278</xdr:rowOff>
    </xdr:from>
    <xdr:to>
      <xdr:col>28</xdr:col>
      <xdr:colOff>458940</xdr:colOff>
      <xdr:row>189</xdr:row>
      <xdr:rowOff>123756</xdr:rowOff>
    </xdr:to>
    <xdr:grpSp>
      <xdr:nvGrpSpPr>
        <xdr:cNvPr id="114" name="Group 113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GrpSpPr/>
      </xdr:nvGrpSpPr>
      <xdr:grpSpPr>
        <a:xfrm>
          <a:off x="8696300" y="36767578"/>
          <a:ext cx="9796640" cy="4148578"/>
          <a:chOff x="9743843" y="819149"/>
          <a:chExt cx="6429376" cy="4094144"/>
        </a:xfrm>
      </xdr:grpSpPr>
      <xdr:grpSp>
        <xdr:nvGrpSpPr>
          <xdr:cNvPr id="115" name="Group 114">
            <a:extLst>
              <a:ext uri="{FF2B5EF4-FFF2-40B4-BE49-F238E27FC236}">
                <a16:creationId xmlns:a16="http://schemas.microsoft.com/office/drawing/2014/main" id="{00000000-0008-0000-0500-00007300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117" name="Group 116">
              <a:extLst>
                <a:ext uri="{FF2B5EF4-FFF2-40B4-BE49-F238E27FC236}">
                  <a16:creationId xmlns:a16="http://schemas.microsoft.com/office/drawing/2014/main" id="{00000000-0008-0000-0500-00007500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124" name="Chart 123">
                <a:extLst>
                  <a:ext uri="{FF2B5EF4-FFF2-40B4-BE49-F238E27FC236}">
                    <a16:creationId xmlns:a16="http://schemas.microsoft.com/office/drawing/2014/main" id="{00000000-0008-0000-0500-00007C00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8"/>
              </a:graphicData>
            </a:graphic>
          </xdr:graphicFrame>
          <xdr:cxnSp macro="">
            <xdr:nvCxnSpPr>
              <xdr:cNvPr id="125" name="Straight Connector 124">
                <a:extLst>
                  <a:ext uri="{FF2B5EF4-FFF2-40B4-BE49-F238E27FC236}">
                    <a16:creationId xmlns:a16="http://schemas.microsoft.com/office/drawing/2014/main" id="{00000000-0008-0000-0500-00007D00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6" name="Straight Connector 125">
                <a:extLst>
                  <a:ext uri="{FF2B5EF4-FFF2-40B4-BE49-F238E27FC236}">
                    <a16:creationId xmlns:a16="http://schemas.microsoft.com/office/drawing/2014/main" id="{00000000-0008-0000-0500-00007E00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7" name="Straight Connector 126">
                <a:extLst>
                  <a:ext uri="{FF2B5EF4-FFF2-40B4-BE49-F238E27FC236}">
                    <a16:creationId xmlns:a16="http://schemas.microsoft.com/office/drawing/2014/main" id="{00000000-0008-0000-0500-00007F00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8" name="Straight Connector 127">
                <a:extLst>
                  <a:ext uri="{FF2B5EF4-FFF2-40B4-BE49-F238E27FC236}">
                    <a16:creationId xmlns:a16="http://schemas.microsoft.com/office/drawing/2014/main" id="{00000000-0008-0000-0500-00008000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9" name="Straight Connector 128">
                <a:extLst>
                  <a:ext uri="{FF2B5EF4-FFF2-40B4-BE49-F238E27FC236}">
                    <a16:creationId xmlns:a16="http://schemas.microsoft.com/office/drawing/2014/main" id="{00000000-0008-0000-0500-00008100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18" name="TextBox 117">
              <a:extLst>
                <a:ext uri="{FF2B5EF4-FFF2-40B4-BE49-F238E27FC236}">
                  <a16:creationId xmlns:a16="http://schemas.microsoft.com/office/drawing/2014/main" id="{00000000-0008-0000-0500-00007600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119" name="TextBox 118">
              <a:extLst>
                <a:ext uri="{FF2B5EF4-FFF2-40B4-BE49-F238E27FC236}">
                  <a16:creationId xmlns:a16="http://schemas.microsoft.com/office/drawing/2014/main" id="{00000000-0008-0000-0500-00007700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120" name="TextBox 119">
              <a:extLst>
                <a:ext uri="{FF2B5EF4-FFF2-40B4-BE49-F238E27FC236}">
                  <a16:creationId xmlns:a16="http://schemas.microsoft.com/office/drawing/2014/main" id="{00000000-0008-0000-0500-00007800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121" name="TextBox 120">
              <a:extLst>
                <a:ext uri="{FF2B5EF4-FFF2-40B4-BE49-F238E27FC236}">
                  <a16:creationId xmlns:a16="http://schemas.microsoft.com/office/drawing/2014/main" id="{00000000-0008-0000-0500-00007900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122" name="TextBox 121">
              <a:extLst>
                <a:ext uri="{FF2B5EF4-FFF2-40B4-BE49-F238E27FC236}">
                  <a16:creationId xmlns:a16="http://schemas.microsoft.com/office/drawing/2014/main" id="{00000000-0008-0000-0500-00007A00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123" name="TextBox 122">
              <a:extLst>
                <a:ext uri="{FF2B5EF4-FFF2-40B4-BE49-F238E27FC236}">
                  <a16:creationId xmlns:a16="http://schemas.microsoft.com/office/drawing/2014/main" id="{00000000-0008-0000-0500-00007B00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00000000-0008-0000-0500-000074000000}"/>
              </a:ext>
            </a:extLst>
          </xdr:cNvPr>
          <xdr:cNvSpPr/>
        </xdr:nvSpPr>
        <xdr:spPr>
          <a:xfrm>
            <a:off x="10207486" y="2362683"/>
            <a:ext cx="5847137" cy="343279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194</xdr:row>
      <xdr:rowOff>77278</xdr:rowOff>
    </xdr:from>
    <xdr:to>
      <xdr:col>28</xdr:col>
      <xdr:colOff>458940</xdr:colOff>
      <xdr:row>213</xdr:row>
      <xdr:rowOff>123756</xdr:rowOff>
    </xdr:to>
    <xdr:grpSp>
      <xdr:nvGrpSpPr>
        <xdr:cNvPr id="130" name="Group 129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GrpSpPr/>
      </xdr:nvGrpSpPr>
      <xdr:grpSpPr>
        <a:xfrm>
          <a:off x="8696300" y="41949178"/>
          <a:ext cx="9796640" cy="4148578"/>
          <a:chOff x="9743843" y="819149"/>
          <a:chExt cx="6429376" cy="4094144"/>
        </a:xfrm>
      </xdr:grpSpPr>
      <xdr:grpSp>
        <xdr:nvGrpSpPr>
          <xdr:cNvPr id="131" name="Group 130"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133" name="Group 132">
              <a:extLst>
                <a:ext uri="{FF2B5EF4-FFF2-40B4-BE49-F238E27FC236}">
                  <a16:creationId xmlns:a16="http://schemas.microsoft.com/office/drawing/2014/main" id="{00000000-0008-0000-0500-00008500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140" name="Chart 139">
                <a:extLst>
                  <a:ext uri="{FF2B5EF4-FFF2-40B4-BE49-F238E27FC236}">
                    <a16:creationId xmlns:a16="http://schemas.microsoft.com/office/drawing/2014/main" id="{00000000-0008-0000-0500-00008C00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9"/>
              </a:graphicData>
            </a:graphic>
          </xdr:graphicFrame>
          <xdr:cxnSp macro="">
            <xdr:nvCxnSpPr>
              <xdr:cNvPr id="141" name="Straight Connector 140">
                <a:extLst>
                  <a:ext uri="{FF2B5EF4-FFF2-40B4-BE49-F238E27FC236}">
                    <a16:creationId xmlns:a16="http://schemas.microsoft.com/office/drawing/2014/main" id="{00000000-0008-0000-0500-00008D00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2" name="Straight Connector 141">
                <a:extLst>
                  <a:ext uri="{FF2B5EF4-FFF2-40B4-BE49-F238E27FC236}">
                    <a16:creationId xmlns:a16="http://schemas.microsoft.com/office/drawing/2014/main" id="{00000000-0008-0000-0500-00008E00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3" name="Straight Connector 142">
                <a:extLst>
                  <a:ext uri="{FF2B5EF4-FFF2-40B4-BE49-F238E27FC236}">
                    <a16:creationId xmlns:a16="http://schemas.microsoft.com/office/drawing/2014/main" id="{00000000-0008-0000-0500-00008F00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4" name="Straight Connector 143">
                <a:extLst>
                  <a:ext uri="{FF2B5EF4-FFF2-40B4-BE49-F238E27FC236}">
                    <a16:creationId xmlns:a16="http://schemas.microsoft.com/office/drawing/2014/main" id="{00000000-0008-0000-0500-00009000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5" name="Straight Connector 144">
                <a:extLst>
                  <a:ext uri="{FF2B5EF4-FFF2-40B4-BE49-F238E27FC236}">
                    <a16:creationId xmlns:a16="http://schemas.microsoft.com/office/drawing/2014/main" id="{00000000-0008-0000-0500-00009100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34" name="TextBox 133">
              <a:extLst>
                <a:ext uri="{FF2B5EF4-FFF2-40B4-BE49-F238E27FC236}">
                  <a16:creationId xmlns:a16="http://schemas.microsoft.com/office/drawing/2014/main" id="{00000000-0008-0000-0500-00008600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135" name="TextBox 134">
              <a:extLst>
                <a:ext uri="{FF2B5EF4-FFF2-40B4-BE49-F238E27FC236}">
                  <a16:creationId xmlns:a16="http://schemas.microsoft.com/office/drawing/2014/main" id="{00000000-0008-0000-0500-00008700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136" name="TextBox 135">
              <a:extLst>
                <a:ext uri="{FF2B5EF4-FFF2-40B4-BE49-F238E27FC236}">
                  <a16:creationId xmlns:a16="http://schemas.microsoft.com/office/drawing/2014/main" id="{00000000-0008-0000-0500-00008800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137" name="TextBox 136">
              <a:extLst>
                <a:ext uri="{FF2B5EF4-FFF2-40B4-BE49-F238E27FC236}">
                  <a16:creationId xmlns:a16="http://schemas.microsoft.com/office/drawing/2014/main" id="{00000000-0008-0000-0500-00008900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138" name="TextBox 137">
              <a:extLst>
                <a:ext uri="{FF2B5EF4-FFF2-40B4-BE49-F238E27FC236}">
                  <a16:creationId xmlns:a16="http://schemas.microsoft.com/office/drawing/2014/main" id="{00000000-0008-0000-0500-00008A00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139" name="TextBox 138">
              <a:extLst>
                <a:ext uri="{FF2B5EF4-FFF2-40B4-BE49-F238E27FC236}">
                  <a16:creationId xmlns:a16="http://schemas.microsoft.com/office/drawing/2014/main" id="{00000000-0008-0000-0500-00008B00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10207486" y="1994783"/>
            <a:ext cx="5860941" cy="856403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218</xdr:row>
      <xdr:rowOff>77278</xdr:rowOff>
    </xdr:from>
    <xdr:to>
      <xdr:col>28</xdr:col>
      <xdr:colOff>458940</xdr:colOff>
      <xdr:row>237</xdr:row>
      <xdr:rowOff>123756</xdr:rowOff>
    </xdr:to>
    <xdr:grpSp>
      <xdr:nvGrpSpPr>
        <xdr:cNvPr id="146" name="Group 145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GrpSpPr/>
      </xdr:nvGrpSpPr>
      <xdr:grpSpPr>
        <a:xfrm>
          <a:off x="8696300" y="47130778"/>
          <a:ext cx="9796640" cy="4148578"/>
          <a:chOff x="9743843" y="819149"/>
          <a:chExt cx="6429376" cy="4094144"/>
        </a:xfrm>
      </xdr:grpSpPr>
      <xdr:grpSp>
        <xdr:nvGrpSpPr>
          <xdr:cNvPr id="147" name="Group 146">
            <a:extLst>
              <a:ext uri="{FF2B5EF4-FFF2-40B4-BE49-F238E27FC236}">
                <a16:creationId xmlns:a16="http://schemas.microsoft.com/office/drawing/2014/main" id="{00000000-0008-0000-0500-0000A300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149" name="Group 148">
              <a:extLst>
                <a:ext uri="{FF2B5EF4-FFF2-40B4-BE49-F238E27FC236}">
                  <a16:creationId xmlns:a16="http://schemas.microsoft.com/office/drawing/2014/main" id="{00000000-0008-0000-0500-0000A500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156" name="Chart 155">
                <a:extLst>
                  <a:ext uri="{FF2B5EF4-FFF2-40B4-BE49-F238E27FC236}">
                    <a16:creationId xmlns:a16="http://schemas.microsoft.com/office/drawing/2014/main" id="{00000000-0008-0000-0500-0000AC00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0"/>
              </a:graphicData>
            </a:graphic>
          </xdr:graphicFrame>
          <xdr:cxnSp macro="">
            <xdr:nvCxnSpPr>
              <xdr:cNvPr id="157" name="Straight Connector 156">
                <a:extLst>
                  <a:ext uri="{FF2B5EF4-FFF2-40B4-BE49-F238E27FC236}">
                    <a16:creationId xmlns:a16="http://schemas.microsoft.com/office/drawing/2014/main" id="{00000000-0008-0000-0500-0000AD00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8" name="Straight Connector 157">
                <a:extLst>
                  <a:ext uri="{FF2B5EF4-FFF2-40B4-BE49-F238E27FC236}">
                    <a16:creationId xmlns:a16="http://schemas.microsoft.com/office/drawing/2014/main" id="{00000000-0008-0000-0500-0000AE00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9" name="Straight Connector 158">
                <a:extLst>
                  <a:ext uri="{FF2B5EF4-FFF2-40B4-BE49-F238E27FC236}">
                    <a16:creationId xmlns:a16="http://schemas.microsoft.com/office/drawing/2014/main" id="{00000000-0008-0000-0500-0000AF00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0" name="Straight Connector 159">
                <a:extLst>
                  <a:ext uri="{FF2B5EF4-FFF2-40B4-BE49-F238E27FC236}">
                    <a16:creationId xmlns:a16="http://schemas.microsoft.com/office/drawing/2014/main" id="{00000000-0008-0000-0500-0000B000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1" name="Straight Connector 160">
                <a:extLst>
                  <a:ext uri="{FF2B5EF4-FFF2-40B4-BE49-F238E27FC236}">
                    <a16:creationId xmlns:a16="http://schemas.microsoft.com/office/drawing/2014/main" id="{00000000-0008-0000-0500-0000B100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50" name="TextBox 149">
              <a:extLst>
                <a:ext uri="{FF2B5EF4-FFF2-40B4-BE49-F238E27FC236}">
                  <a16:creationId xmlns:a16="http://schemas.microsoft.com/office/drawing/2014/main" id="{00000000-0008-0000-0500-0000A600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151" name="TextBox 150">
              <a:extLst>
                <a:ext uri="{FF2B5EF4-FFF2-40B4-BE49-F238E27FC236}">
                  <a16:creationId xmlns:a16="http://schemas.microsoft.com/office/drawing/2014/main" id="{00000000-0008-0000-0500-0000A700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152" name="TextBox 151">
              <a:extLst>
                <a:ext uri="{FF2B5EF4-FFF2-40B4-BE49-F238E27FC236}">
                  <a16:creationId xmlns:a16="http://schemas.microsoft.com/office/drawing/2014/main" id="{00000000-0008-0000-0500-0000A800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153" name="TextBox 152">
              <a:extLst>
                <a:ext uri="{FF2B5EF4-FFF2-40B4-BE49-F238E27FC236}">
                  <a16:creationId xmlns:a16="http://schemas.microsoft.com/office/drawing/2014/main" id="{00000000-0008-0000-0500-0000A900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154" name="TextBox 153">
              <a:extLst>
                <a:ext uri="{FF2B5EF4-FFF2-40B4-BE49-F238E27FC236}">
                  <a16:creationId xmlns:a16="http://schemas.microsoft.com/office/drawing/2014/main" id="{00000000-0008-0000-0500-0000AA00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155" name="TextBox 154">
              <a:extLst>
                <a:ext uri="{FF2B5EF4-FFF2-40B4-BE49-F238E27FC236}">
                  <a16:creationId xmlns:a16="http://schemas.microsoft.com/office/drawing/2014/main" id="{00000000-0008-0000-0500-0000AB00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00000000-0008-0000-0500-0000A4000000}"/>
              </a:ext>
            </a:extLst>
          </xdr:cNvPr>
          <xdr:cNvSpPr/>
        </xdr:nvSpPr>
        <xdr:spPr>
          <a:xfrm>
            <a:off x="10193683" y="3369568"/>
            <a:ext cx="5854038" cy="478821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244</xdr:row>
      <xdr:rowOff>77278</xdr:rowOff>
    </xdr:from>
    <xdr:to>
      <xdr:col>28</xdr:col>
      <xdr:colOff>458940</xdr:colOff>
      <xdr:row>263</xdr:row>
      <xdr:rowOff>123756</xdr:rowOff>
    </xdr:to>
    <xdr:grpSp>
      <xdr:nvGrpSpPr>
        <xdr:cNvPr id="162" name="Group 161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GrpSpPr/>
      </xdr:nvGrpSpPr>
      <xdr:grpSpPr>
        <a:xfrm>
          <a:off x="8696300" y="52693378"/>
          <a:ext cx="9796640" cy="4148578"/>
          <a:chOff x="9743843" y="819149"/>
          <a:chExt cx="6429376" cy="4094144"/>
        </a:xfrm>
      </xdr:grpSpPr>
      <xdr:grpSp>
        <xdr:nvGrpSpPr>
          <xdr:cNvPr id="163" name="Group 162"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165" name="Group 164">
              <a:extLst>
                <a:ext uri="{FF2B5EF4-FFF2-40B4-BE49-F238E27FC236}">
                  <a16:creationId xmlns:a16="http://schemas.microsoft.com/office/drawing/2014/main" id="{00000000-0008-0000-0500-0000B500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172" name="Chart 171">
                <a:extLst>
                  <a:ext uri="{FF2B5EF4-FFF2-40B4-BE49-F238E27FC236}">
                    <a16:creationId xmlns:a16="http://schemas.microsoft.com/office/drawing/2014/main" id="{00000000-0008-0000-0500-0000BC00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1"/>
              </a:graphicData>
            </a:graphic>
          </xdr:graphicFrame>
          <xdr:cxnSp macro="">
            <xdr:nvCxnSpPr>
              <xdr:cNvPr id="173" name="Straight Connector 172">
                <a:extLst>
                  <a:ext uri="{FF2B5EF4-FFF2-40B4-BE49-F238E27FC236}">
                    <a16:creationId xmlns:a16="http://schemas.microsoft.com/office/drawing/2014/main" id="{00000000-0008-0000-0500-0000BD00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4" name="Straight Connector 173">
                <a:extLst>
                  <a:ext uri="{FF2B5EF4-FFF2-40B4-BE49-F238E27FC236}">
                    <a16:creationId xmlns:a16="http://schemas.microsoft.com/office/drawing/2014/main" id="{00000000-0008-0000-0500-0000BE00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5" name="Straight Connector 174">
                <a:extLst>
                  <a:ext uri="{FF2B5EF4-FFF2-40B4-BE49-F238E27FC236}">
                    <a16:creationId xmlns:a16="http://schemas.microsoft.com/office/drawing/2014/main" id="{00000000-0008-0000-0500-0000BF00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6" name="Straight Connector 175">
                <a:extLst>
                  <a:ext uri="{FF2B5EF4-FFF2-40B4-BE49-F238E27FC236}">
                    <a16:creationId xmlns:a16="http://schemas.microsoft.com/office/drawing/2014/main" id="{00000000-0008-0000-0500-0000C000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7" name="Straight Connector 176">
                <a:extLst>
                  <a:ext uri="{FF2B5EF4-FFF2-40B4-BE49-F238E27FC236}">
                    <a16:creationId xmlns:a16="http://schemas.microsoft.com/office/drawing/2014/main" id="{00000000-0008-0000-0500-0000C100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66" name="TextBox 165">
              <a:extLst>
                <a:ext uri="{FF2B5EF4-FFF2-40B4-BE49-F238E27FC236}">
                  <a16:creationId xmlns:a16="http://schemas.microsoft.com/office/drawing/2014/main" id="{00000000-0008-0000-0500-0000B600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167" name="TextBox 166">
              <a:extLst>
                <a:ext uri="{FF2B5EF4-FFF2-40B4-BE49-F238E27FC236}">
                  <a16:creationId xmlns:a16="http://schemas.microsoft.com/office/drawing/2014/main" id="{00000000-0008-0000-0500-0000B700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500-0000B800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500-0000B900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500-0000BA00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171" name="TextBox 170">
              <a:extLst>
                <a:ext uri="{FF2B5EF4-FFF2-40B4-BE49-F238E27FC236}">
                  <a16:creationId xmlns:a16="http://schemas.microsoft.com/office/drawing/2014/main" id="{00000000-0008-0000-0500-0000BB00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10172977" y="2953261"/>
            <a:ext cx="5874744" cy="565955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268</xdr:row>
      <xdr:rowOff>77278</xdr:rowOff>
    </xdr:from>
    <xdr:to>
      <xdr:col>28</xdr:col>
      <xdr:colOff>458940</xdr:colOff>
      <xdr:row>287</xdr:row>
      <xdr:rowOff>123756</xdr:rowOff>
    </xdr:to>
    <xdr:grpSp>
      <xdr:nvGrpSpPr>
        <xdr:cNvPr id="178" name="Group 177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GrpSpPr/>
      </xdr:nvGrpSpPr>
      <xdr:grpSpPr>
        <a:xfrm>
          <a:off x="8696300" y="57874978"/>
          <a:ext cx="9796640" cy="4148578"/>
          <a:chOff x="9743843" y="819149"/>
          <a:chExt cx="6429376" cy="4094144"/>
        </a:xfrm>
      </xdr:grpSpPr>
      <xdr:grpSp>
        <xdr:nvGrpSpPr>
          <xdr:cNvPr id="179" name="Group 178"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181" name="Group 180">
              <a:extLst>
                <a:ext uri="{FF2B5EF4-FFF2-40B4-BE49-F238E27FC236}">
                  <a16:creationId xmlns:a16="http://schemas.microsoft.com/office/drawing/2014/main" id="{00000000-0008-0000-0500-0000C500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188" name="Chart 187">
                <a:extLst>
                  <a:ext uri="{FF2B5EF4-FFF2-40B4-BE49-F238E27FC236}">
                    <a16:creationId xmlns:a16="http://schemas.microsoft.com/office/drawing/2014/main" id="{00000000-0008-0000-0500-0000CC00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2"/>
              </a:graphicData>
            </a:graphic>
          </xdr:graphicFrame>
          <xdr:cxnSp macro="">
            <xdr:nvCxnSpPr>
              <xdr:cNvPr id="189" name="Straight Connector 188">
                <a:extLst>
                  <a:ext uri="{FF2B5EF4-FFF2-40B4-BE49-F238E27FC236}">
                    <a16:creationId xmlns:a16="http://schemas.microsoft.com/office/drawing/2014/main" id="{00000000-0008-0000-0500-0000CD00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0" name="Straight Connector 189">
                <a:extLst>
                  <a:ext uri="{FF2B5EF4-FFF2-40B4-BE49-F238E27FC236}">
                    <a16:creationId xmlns:a16="http://schemas.microsoft.com/office/drawing/2014/main" id="{00000000-0008-0000-0500-0000CE00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1" name="Straight Connector 190">
                <a:extLst>
                  <a:ext uri="{FF2B5EF4-FFF2-40B4-BE49-F238E27FC236}">
                    <a16:creationId xmlns:a16="http://schemas.microsoft.com/office/drawing/2014/main" id="{00000000-0008-0000-0500-0000CF00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2" name="Straight Connector 191">
                <a:extLst>
                  <a:ext uri="{FF2B5EF4-FFF2-40B4-BE49-F238E27FC236}">
                    <a16:creationId xmlns:a16="http://schemas.microsoft.com/office/drawing/2014/main" id="{00000000-0008-0000-0500-0000D000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3" name="Straight Connector 192">
                <a:extLst>
                  <a:ext uri="{FF2B5EF4-FFF2-40B4-BE49-F238E27FC236}">
                    <a16:creationId xmlns:a16="http://schemas.microsoft.com/office/drawing/2014/main" id="{00000000-0008-0000-0500-0000D100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82" name="TextBox 181">
              <a:extLst>
                <a:ext uri="{FF2B5EF4-FFF2-40B4-BE49-F238E27FC236}">
                  <a16:creationId xmlns:a16="http://schemas.microsoft.com/office/drawing/2014/main" id="{00000000-0008-0000-0500-0000C600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183" name="TextBox 182">
              <a:extLst>
                <a:ext uri="{FF2B5EF4-FFF2-40B4-BE49-F238E27FC236}">
                  <a16:creationId xmlns:a16="http://schemas.microsoft.com/office/drawing/2014/main" id="{00000000-0008-0000-0500-0000C700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184" name="TextBox 183">
              <a:extLst>
                <a:ext uri="{FF2B5EF4-FFF2-40B4-BE49-F238E27FC236}">
                  <a16:creationId xmlns:a16="http://schemas.microsoft.com/office/drawing/2014/main" id="{00000000-0008-0000-0500-0000C800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185" name="TextBox 184">
              <a:extLst>
                <a:ext uri="{FF2B5EF4-FFF2-40B4-BE49-F238E27FC236}">
                  <a16:creationId xmlns:a16="http://schemas.microsoft.com/office/drawing/2014/main" id="{00000000-0008-0000-0500-0000C900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186" name="TextBox 185">
              <a:extLst>
                <a:ext uri="{FF2B5EF4-FFF2-40B4-BE49-F238E27FC236}">
                  <a16:creationId xmlns:a16="http://schemas.microsoft.com/office/drawing/2014/main" id="{00000000-0008-0000-0500-0000CA00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187" name="TextBox 186">
              <a:extLst>
                <a:ext uri="{FF2B5EF4-FFF2-40B4-BE49-F238E27FC236}">
                  <a16:creationId xmlns:a16="http://schemas.microsoft.com/office/drawing/2014/main" id="{00000000-0008-0000-0500-0000CB00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10193683" y="2759629"/>
            <a:ext cx="5842574" cy="527229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15</xdr:col>
      <xdr:colOff>119069</xdr:colOff>
      <xdr:row>292</xdr:row>
      <xdr:rowOff>77278</xdr:rowOff>
    </xdr:from>
    <xdr:to>
      <xdr:col>28</xdr:col>
      <xdr:colOff>314157</xdr:colOff>
      <xdr:row>309</xdr:row>
      <xdr:rowOff>98990</xdr:rowOff>
    </xdr:to>
    <xdr:grpSp>
      <xdr:nvGrpSpPr>
        <xdr:cNvPr id="194" name="Group 193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GrpSpPr/>
      </xdr:nvGrpSpPr>
      <xdr:grpSpPr>
        <a:xfrm>
          <a:off x="9402769" y="63056578"/>
          <a:ext cx="8945388" cy="3692012"/>
          <a:chOff x="10207487" y="819149"/>
          <a:chExt cx="5870713" cy="3643569"/>
        </a:xfrm>
      </xdr:grpSpPr>
      <xdr:grpSp>
        <xdr:nvGrpSpPr>
          <xdr:cNvPr id="195" name="Group 194">
            <a:extLst>
              <a:ext uri="{FF2B5EF4-FFF2-40B4-BE49-F238E27FC236}">
                <a16:creationId xmlns:a16="http://schemas.microsoft.com/office/drawing/2014/main" id="{00000000-0008-0000-0500-0000E3000000}"/>
              </a:ext>
            </a:extLst>
          </xdr:cNvPr>
          <xdr:cNvGrpSpPr/>
        </xdr:nvGrpSpPr>
        <xdr:grpSpPr>
          <a:xfrm>
            <a:off x="10420350" y="819149"/>
            <a:ext cx="5657850" cy="3643569"/>
            <a:chOff x="10810875" y="419099"/>
            <a:chExt cx="5657850" cy="3643569"/>
          </a:xfrm>
        </xdr:grpSpPr>
        <xdr:grpSp>
          <xdr:nvGrpSpPr>
            <xdr:cNvPr id="197" name="Group 196">
              <a:extLst>
                <a:ext uri="{FF2B5EF4-FFF2-40B4-BE49-F238E27FC236}">
                  <a16:creationId xmlns:a16="http://schemas.microsoft.com/office/drawing/2014/main" id="{00000000-0008-0000-0500-0000E5000000}"/>
                </a:ext>
              </a:extLst>
            </xdr:cNvPr>
            <xdr:cNvGrpSpPr/>
          </xdr:nvGrpSpPr>
          <xdr:grpSpPr>
            <a:xfrm>
              <a:off x="11510994" y="494125"/>
              <a:ext cx="4018231" cy="3568543"/>
              <a:chOff x="11510994" y="493328"/>
              <a:chExt cx="4018231" cy="2776470"/>
            </a:xfrm>
          </xdr:grpSpPr>
          <xdr:cxnSp macro="">
            <xdr:nvCxnSpPr>
              <xdr:cNvPr id="205" name="Straight Connector 204">
                <a:extLst>
                  <a:ext uri="{FF2B5EF4-FFF2-40B4-BE49-F238E27FC236}">
                    <a16:creationId xmlns:a16="http://schemas.microsoft.com/office/drawing/2014/main" id="{00000000-0008-0000-0500-0000ED00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6" name="Straight Connector 205">
                <a:extLst>
                  <a:ext uri="{FF2B5EF4-FFF2-40B4-BE49-F238E27FC236}">
                    <a16:creationId xmlns:a16="http://schemas.microsoft.com/office/drawing/2014/main" id="{00000000-0008-0000-0500-0000EE00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7" name="Straight Connector 206">
                <a:extLst>
                  <a:ext uri="{FF2B5EF4-FFF2-40B4-BE49-F238E27FC236}">
                    <a16:creationId xmlns:a16="http://schemas.microsoft.com/office/drawing/2014/main" id="{00000000-0008-0000-0500-0000EF00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8" name="Straight Connector 207">
                <a:extLst>
                  <a:ext uri="{FF2B5EF4-FFF2-40B4-BE49-F238E27FC236}">
                    <a16:creationId xmlns:a16="http://schemas.microsoft.com/office/drawing/2014/main" id="{00000000-0008-0000-0500-0000F000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9" name="Straight Connector 208">
                <a:extLst>
                  <a:ext uri="{FF2B5EF4-FFF2-40B4-BE49-F238E27FC236}">
                    <a16:creationId xmlns:a16="http://schemas.microsoft.com/office/drawing/2014/main" id="{00000000-0008-0000-0500-0000F100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98" name="TextBox 197">
              <a:extLst>
                <a:ext uri="{FF2B5EF4-FFF2-40B4-BE49-F238E27FC236}">
                  <a16:creationId xmlns:a16="http://schemas.microsoft.com/office/drawing/2014/main" id="{00000000-0008-0000-0500-0000E600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199" name="TextBox 198">
              <a:extLst>
                <a:ext uri="{FF2B5EF4-FFF2-40B4-BE49-F238E27FC236}">
                  <a16:creationId xmlns:a16="http://schemas.microsoft.com/office/drawing/2014/main" id="{00000000-0008-0000-0500-0000E700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200" name="TextBox 199">
              <a:extLst>
                <a:ext uri="{FF2B5EF4-FFF2-40B4-BE49-F238E27FC236}">
                  <a16:creationId xmlns:a16="http://schemas.microsoft.com/office/drawing/2014/main" id="{00000000-0008-0000-0500-0000E800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201" name="TextBox 200">
              <a:extLst>
                <a:ext uri="{FF2B5EF4-FFF2-40B4-BE49-F238E27FC236}">
                  <a16:creationId xmlns:a16="http://schemas.microsoft.com/office/drawing/2014/main" id="{00000000-0008-0000-0500-0000E900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202" name="TextBox 201">
              <a:extLst>
                <a:ext uri="{FF2B5EF4-FFF2-40B4-BE49-F238E27FC236}">
                  <a16:creationId xmlns:a16="http://schemas.microsoft.com/office/drawing/2014/main" id="{00000000-0008-0000-0500-0000EA00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203" name="TextBox 202">
              <a:extLst>
                <a:ext uri="{FF2B5EF4-FFF2-40B4-BE49-F238E27FC236}">
                  <a16:creationId xmlns:a16="http://schemas.microsoft.com/office/drawing/2014/main" id="{00000000-0008-0000-0500-0000EB00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00000000-0008-0000-0500-0000E4000000}"/>
              </a:ext>
            </a:extLst>
          </xdr:cNvPr>
          <xdr:cNvSpPr/>
        </xdr:nvSpPr>
        <xdr:spPr>
          <a:xfrm>
            <a:off x="10207487" y="2808037"/>
            <a:ext cx="5842574" cy="178692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316</xdr:row>
      <xdr:rowOff>77278</xdr:rowOff>
    </xdr:from>
    <xdr:to>
      <xdr:col>28</xdr:col>
      <xdr:colOff>458940</xdr:colOff>
      <xdr:row>335</xdr:row>
      <xdr:rowOff>123756</xdr:rowOff>
    </xdr:to>
    <xdr:grpSp>
      <xdr:nvGrpSpPr>
        <xdr:cNvPr id="210" name="Group 209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GrpSpPr/>
      </xdr:nvGrpSpPr>
      <xdr:grpSpPr>
        <a:xfrm>
          <a:off x="8696300" y="68238178"/>
          <a:ext cx="9796640" cy="4148578"/>
          <a:chOff x="9743843" y="819149"/>
          <a:chExt cx="6429376" cy="4094144"/>
        </a:xfrm>
      </xdr:grpSpPr>
      <xdr:grpSp>
        <xdr:nvGrpSpPr>
          <xdr:cNvPr id="211" name="Group 210">
            <a:extLst>
              <a:ext uri="{FF2B5EF4-FFF2-40B4-BE49-F238E27FC236}">
                <a16:creationId xmlns:a16="http://schemas.microsoft.com/office/drawing/2014/main" id="{00000000-0008-0000-0500-0000D300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213" name="Group 212">
              <a:extLst>
                <a:ext uri="{FF2B5EF4-FFF2-40B4-BE49-F238E27FC236}">
                  <a16:creationId xmlns:a16="http://schemas.microsoft.com/office/drawing/2014/main" id="{00000000-0008-0000-0500-0000D500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220" name="Chart 219">
                <a:extLst>
                  <a:ext uri="{FF2B5EF4-FFF2-40B4-BE49-F238E27FC236}">
                    <a16:creationId xmlns:a16="http://schemas.microsoft.com/office/drawing/2014/main" id="{00000000-0008-0000-0500-0000DC00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3"/>
              </a:graphicData>
            </a:graphic>
          </xdr:graphicFrame>
          <xdr:cxnSp macro="">
            <xdr:nvCxnSpPr>
              <xdr:cNvPr id="221" name="Straight Connector 220">
                <a:extLst>
                  <a:ext uri="{FF2B5EF4-FFF2-40B4-BE49-F238E27FC236}">
                    <a16:creationId xmlns:a16="http://schemas.microsoft.com/office/drawing/2014/main" id="{00000000-0008-0000-0500-0000DD00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2" name="Straight Connector 221">
                <a:extLst>
                  <a:ext uri="{FF2B5EF4-FFF2-40B4-BE49-F238E27FC236}">
                    <a16:creationId xmlns:a16="http://schemas.microsoft.com/office/drawing/2014/main" id="{00000000-0008-0000-0500-0000DE00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3" name="Straight Connector 222">
                <a:extLst>
                  <a:ext uri="{FF2B5EF4-FFF2-40B4-BE49-F238E27FC236}">
                    <a16:creationId xmlns:a16="http://schemas.microsoft.com/office/drawing/2014/main" id="{00000000-0008-0000-0500-0000DF00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4" name="Straight Connector 223">
                <a:extLst>
                  <a:ext uri="{FF2B5EF4-FFF2-40B4-BE49-F238E27FC236}">
                    <a16:creationId xmlns:a16="http://schemas.microsoft.com/office/drawing/2014/main" id="{00000000-0008-0000-0500-0000E000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5" name="Straight Connector 224">
                <a:extLst>
                  <a:ext uri="{FF2B5EF4-FFF2-40B4-BE49-F238E27FC236}">
                    <a16:creationId xmlns:a16="http://schemas.microsoft.com/office/drawing/2014/main" id="{00000000-0008-0000-0500-0000E100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14" name="TextBox 213">
              <a:extLst>
                <a:ext uri="{FF2B5EF4-FFF2-40B4-BE49-F238E27FC236}">
                  <a16:creationId xmlns:a16="http://schemas.microsoft.com/office/drawing/2014/main" id="{00000000-0008-0000-0500-0000D600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215" name="TextBox 214">
              <a:extLst>
                <a:ext uri="{FF2B5EF4-FFF2-40B4-BE49-F238E27FC236}">
                  <a16:creationId xmlns:a16="http://schemas.microsoft.com/office/drawing/2014/main" id="{00000000-0008-0000-0500-0000D700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216" name="TextBox 215">
              <a:extLst>
                <a:ext uri="{FF2B5EF4-FFF2-40B4-BE49-F238E27FC236}">
                  <a16:creationId xmlns:a16="http://schemas.microsoft.com/office/drawing/2014/main" id="{00000000-0008-0000-0500-0000D800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217" name="TextBox 216">
              <a:extLst>
                <a:ext uri="{FF2B5EF4-FFF2-40B4-BE49-F238E27FC236}">
                  <a16:creationId xmlns:a16="http://schemas.microsoft.com/office/drawing/2014/main" id="{00000000-0008-0000-0500-0000D900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218" name="TextBox 217">
              <a:extLst>
                <a:ext uri="{FF2B5EF4-FFF2-40B4-BE49-F238E27FC236}">
                  <a16:creationId xmlns:a16="http://schemas.microsoft.com/office/drawing/2014/main" id="{00000000-0008-0000-0500-0000DA00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219" name="TextBox 218">
              <a:extLst>
                <a:ext uri="{FF2B5EF4-FFF2-40B4-BE49-F238E27FC236}">
                  <a16:creationId xmlns:a16="http://schemas.microsoft.com/office/drawing/2014/main" id="{00000000-0008-0000-0500-0000DB00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00000000-0008-0000-0500-0000D4000000}"/>
              </a:ext>
            </a:extLst>
          </xdr:cNvPr>
          <xdr:cNvSpPr/>
        </xdr:nvSpPr>
        <xdr:spPr>
          <a:xfrm>
            <a:off x="10207486" y="2178734"/>
            <a:ext cx="5847137" cy="430413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340</xdr:row>
      <xdr:rowOff>77278</xdr:rowOff>
    </xdr:from>
    <xdr:to>
      <xdr:col>28</xdr:col>
      <xdr:colOff>458940</xdr:colOff>
      <xdr:row>359</xdr:row>
      <xdr:rowOff>123756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GrpSpPr/>
      </xdr:nvGrpSpPr>
      <xdr:grpSpPr>
        <a:xfrm>
          <a:off x="8696300" y="73419778"/>
          <a:ext cx="9796640" cy="4148578"/>
          <a:chOff x="9743843" y="819149"/>
          <a:chExt cx="6429376" cy="4094144"/>
        </a:xfrm>
      </xdr:grpSpPr>
      <xdr:grpSp>
        <xdr:nvGrpSpPr>
          <xdr:cNvPr id="227" name="Group 226">
            <a:extLst>
              <a:ext uri="{FF2B5EF4-FFF2-40B4-BE49-F238E27FC236}">
                <a16:creationId xmlns:a16="http://schemas.microsoft.com/office/drawing/2014/main" id="{00000000-0008-0000-0500-0000F300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229" name="Group 228">
              <a:extLst>
                <a:ext uri="{FF2B5EF4-FFF2-40B4-BE49-F238E27FC236}">
                  <a16:creationId xmlns:a16="http://schemas.microsoft.com/office/drawing/2014/main" id="{00000000-0008-0000-0500-0000F500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236" name="Chart 235">
                <a:extLst>
                  <a:ext uri="{FF2B5EF4-FFF2-40B4-BE49-F238E27FC236}">
                    <a16:creationId xmlns:a16="http://schemas.microsoft.com/office/drawing/2014/main" id="{00000000-0008-0000-0500-0000FC00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4"/>
              </a:graphicData>
            </a:graphic>
          </xdr:graphicFrame>
          <xdr:cxnSp macro="">
            <xdr:nvCxnSpPr>
              <xdr:cNvPr id="237" name="Straight Connector 236">
                <a:extLst>
                  <a:ext uri="{FF2B5EF4-FFF2-40B4-BE49-F238E27FC236}">
                    <a16:creationId xmlns:a16="http://schemas.microsoft.com/office/drawing/2014/main" id="{00000000-0008-0000-0500-0000FD00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8" name="Straight Connector 237">
                <a:extLst>
                  <a:ext uri="{FF2B5EF4-FFF2-40B4-BE49-F238E27FC236}">
                    <a16:creationId xmlns:a16="http://schemas.microsoft.com/office/drawing/2014/main" id="{00000000-0008-0000-0500-0000FE00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9" name="Straight Connector 238">
                <a:extLst>
                  <a:ext uri="{FF2B5EF4-FFF2-40B4-BE49-F238E27FC236}">
                    <a16:creationId xmlns:a16="http://schemas.microsoft.com/office/drawing/2014/main" id="{00000000-0008-0000-0500-0000FF00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0" name="Straight Connector 239">
                <a:extLst>
                  <a:ext uri="{FF2B5EF4-FFF2-40B4-BE49-F238E27FC236}">
                    <a16:creationId xmlns:a16="http://schemas.microsoft.com/office/drawing/2014/main" id="{00000000-0008-0000-0500-00000001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1" name="Straight Connector 240">
                <a:extLst>
                  <a:ext uri="{FF2B5EF4-FFF2-40B4-BE49-F238E27FC236}">
                    <a16:creationId xmlns:a16="http://schemas.microsoft.com/office/drawing/2014/main" id="{00000000-0008-0000-0500-00000101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30" name="TextBox 229">
              <a:extLst>
                <a:ext uri="{FF2B5EF4-FFF2-40B4-BE49-F238E27FC236}">
                  <a16:creationId xmlns:a16="http://schemas.microsoft.com/office/drawing/2014/main" id="{00000000-0008-0000-0500-0000F600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231" name="TextBox 230">
              <a:extLst>
                <a:ext uri="{FF2B5EF4-FFF2-40B4-BE49-F238E27FC236}">
                  <a16:creationId xmlns:a16="http://schemas.microsoft.com/office/drawing/2014/main" id="{00000000-0008-0000-0500-0000F700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232" name="TextBox 231">
              <a:extLst>
                <a:ext uri="{FF2B5EF4-FFF2-40B4-BE49-F238E27FC236}">
                  <a16:creationId xmlns:a16="http://schemas.microsoft.com/office/drawing/2014/main" id="{00000000-0008-0000-0500-0000F800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233" name="TextBox 232">
              <a:extLst>
                <a:ext uri="{FF2B5EF4-FFF2-40B4-BE49-F238E27FC236}">
                  <a16:creationId xmlns:a16="http://schemas.microsoft.com/office/drawing/2014/main" id="{00000000-0008-0000-0500-0000F900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234" name="TextBox 233">
              <a:extLst>
                <a:ext uri="{FF2B5EF4-FFF2-40B4-BE49-F238E27FC236}">
                  <a16:creationId xmlns:a16="http://schemas.microsoft.com/office/drawing/2014/main" id="{00000000-0008-0000-0500-0000FA00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235" name="TextBox 234">
              <a:extLst>
                <a:ext uri="{FF2B5EF4-FFF2-40B4-BE49-F238E27FC236}">
                  <a16:creationId xmlns:a16="http://schemas.microsoft.com/office/drawing/2014/main" id="{00000000-0008-0000-0500-0000FB00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00000000-0008-0000-0500-0000F4000000}"/>
              </a:ext>
            </a:extLst>
          </xdr:cNvPr>
          <xdr:cNvSpPr/>
        </xdr:nvSpPr>
        <xdr:spPr>
          <a:xfrm>
            <a:off x="10200585" y="3088802"/>
            <a:ext cx="5842574" cy="643408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364</xdr:row>
      <xdr:rowOff>77278</xdr:rowOff>
    </xdr:from>
    <xdr:to>
      <xdr:col>28</xdr:col>
      <xdr:colOff>458940</xdr:colOff>
      <xdr:row>383</xdr:row>
      <xdr:rowOff>123756</xdr:rowOff>
    </xdr:to>
    <xdr:grpSp>
      <xdr:nvGrpSpPr>
        <xdr:cNvPr id="242" name="Group 241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GrpSpPr/>
      </xdr:nvGrpSpPr>
      <xdr:grpSpPr>
        <a:xfrm>
          <a:off x="8696300" y="78601378"/>
          <a:ext cx="9796640" cy="4148578"/>
          <a:chOff x="9743843" y="819149"/>
          <a:chExt cx="6429376" cy="4094144"/>
        </a:xfrm>
      </xdr:grpSpPr>
      <xdr:grpSp>
        <xdr:nvGrpSpPr>
          <xdr:cNvPr id="243" name="Group 242">
            <a:extLst>
              <a:ext uri="{FF2B5EF4-FFF2-40B4-BE49-F238E27FC236}">
                <a16:creationId xmlns:a16="http://schemas.microsoft.com/office/drawing/2014/main" id="{00000000-0008-0000-0500-00000301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245" name="Group 244">
              <a:extLst>
                <a:ext uri="{FF2B5EF4-FFF2-40B4-BE49-F238E27FC236}">
                  <a16:creationId xmlns:a16="http://schemas.microsoft.com/office/drawing/2014/main" id="{00000000-0008-0000-0500-00000501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252" name="Chart 251">
                <a:extLst>
                  <a:ext uri="{FF2B5EF4-FFF2-40B4-BE49-F238E27FC236}">
                    <a16:creationId xmlns:a16="http://schemas.microsoft.com/office/drawing/2014/main" id="{00000000-0008-0000-0500-00000C01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5"/>
              </a:graphicData>
            </a:graphic>
          </xdr:graphicFrame>
          <xdr:cxnSp macro="">
            <xdr:nvCxnSpPr>
              <xdr:cNvPr id="253" name="Straight Connector 252">
                <a:extLst>
                  <a:ext uri="{FF2B5EF4-FFF2-40B4-BE49-F238E27FC236}">
                    <a16:creationId xmlns:a16="http://schemas.microsoft.com/office/drawing/2014/main" id="{00000000-0008-0000-0500-00000D01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4" name="Straight Connector 253">
                <a:extLst>
                  <a:ext uri="{FF2B5EF4-FFF2-40B4-BE49-F238E27FC236}">
                    <a16:creationId xmlns:a16="http://schemas.microsoft.com/office/drawing/2014/main" id="{00000000-0008-0000-0500-00000E01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5" name="Straight Connector 254">
                <a:extLst>
                  <a:ext uri="{FF2B5EF4-FFF2-40B4-BE49-F238E27FC236}">
                    <a16:creationId xmlns:a16="http://schemas.microsoft.com/office/drawing/2014/main" id="{00000000-0008-0000-0500-00000F01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6" name="Straight Connector 255">
                <a:extLst>
                  <a:ext uri="{FF2B5EF4-FFF2-40B4-BE49-F238E27FC236}">
                    <a16:creationId xmlns:a16="http://schemas.microsoft.com/office/drawing/2014/main" id="{00000000-0008-0000-0500-00001001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7" name="Straight Connector 256">
                <a:extLst>
                  <a:ext uri="{FF2B5EF4-FFF2-40B4-BE49-F238E27FC236}">
                    <a16:creationId xmlns:a16="http://schemas.microsoft.com/office/drawing/2014/main" id="{00000000-0008-0000-0500-00001101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46" name="TextBox 245">
              <a:extLst>
                <a:ext uri="{FF2B5EF4-FFF2-40B4-BE49-F238E27FC236}">
                  <a16:creationId xmlns:a16="http://schemas.microsoft.com/office/drawing/2014/main" id="{00000000-0008-0000-0500-00000601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247" name="TextBox 246">
              <a:extLst>
                <a:ext uri="{FF2B5EF4-FFF2-40B4-BE49-F238E27FC236}">
                  <a16:creationId xmlns:a16="http://schemas.microsoft.com/office/drawing/2014/main" id="{00000000-0008-0000-0500-00000701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248" name="TextBox 247">
              <a:extLst>
                <a:ext uri="{FF2B5EF4-FFF2-40B4-BE49-F238E27FC236}">
                  <a16:creationId xmlns:a16="http://schemas.microsoft.com/office/drawing/2014/main" id="{00000000-0008-0000-0500-00000801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249" name="TextBox 248">
              <a:extLst>
                <a:ext uri="{FF2B5EF4-FFF2-40B4-BE49-F238E27FC236}">
                  <a16:creationId xmlns:a16="http://schemas.microsoft.com/office/drawing/2014/main" id="{00000000-0008-0000-0500-00000901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250" name="TextBox 249">
              <a:extLst>
                <a:ext uri="{FF2B5EF4-FFF2-40B4-BE49-F238E27FC236}">
                  <a16:creationId xmlns:a16="http://schemas.microsoft.com/office/drawing/2014/main" id="{00000000-0008-0000-0500-00000A01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251" name="TextBox 250">
              <a:extLst>
                <a:ext uri="{FF2B5EF4-FFF2-40B4-BE49-F238E27FC236}">
                  <a16:creationId xmlns:a16="http://schemas.microsoft.com/office/drawing/2014/main" id="{00000000-0008-0000-0500-00000B01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00000000-0008-0000-0500-000004010000}"/>
              </a:ext>
            </a:extLst>
          </xdr:cNvPr>
          <xdr:cNvSpPr/>
        </xdr:nvSpPr>
        <xdr:spPr>
          <a:xfrm>
            <a:off x="10207487" y="2585361"/>
            <a:ext cx="5854039" cy="430413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388</xdr:row>
      <xdr:rowOff>77278</xdr:rowOff>
    </xdr:from>
    <xdr:to>
      <xdr:col>28</xdr:col>
      <xdr:colOff>458940</xdr:colOff>
      <xdr:row>407</xdr:row>
      <xdr:rowOff>123756</xdr:rowOff>
    </xdr:to>
    <xdr:grpSp>
      <xdr:nvGrpSpPr>
        <xdr:cNvPr id="258" name="Group 257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GrpSpPr/>
      </xdr:nvGrpSpPr>
      <xdr:grpSpPr>
        <a:xfrm>
          <a:off x="8696300" y="83782978"/>
          <a:ext cx="9796640" cy="4148578"/>
          <a:chOff x="9743843" y="819149"/>
          <a:chExt cx="6429376" cy="4094144"/>
        </a:xfrm>
      </xdr:grpSpPr>
      <xdr:grpSp>
        <xdr:nvGrpSpPr>
          <xdr:cNvPr id="259" name="Group 258">
            <a:extLst>
              <a:ext uri="{FF2B5EF4-FFF2-40B4-BE49-F238E27FC236}">
                <a16:creationId xmlns:a16="http://schemas.microsoft.com/office/drawing/2014/main" id="{00000000-0008-0000-0500-00001301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261" name="Group 260">
              <a:extLst>
                <a:ext uri="{FF2B5EF4-FFF2-40B4-BE49-F238E27FC236}">
                  <a16:creationId xmlns:a16="http://schemas.microsoft.com/office/drawing/2014/main" id="{00000000-0008-0000-0500-00001501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268" name="Chart 267">
                <a:extLst>
                  <a:ext uri="{FF2B5EF4-FFF2-40B4-BE49-F238E27FC236}">
                    <a16:creationId xmlns:a16="http://schemas.microsoft.com/office/drawing/2014/main" id="{00000000-0008-0000-0500-00001C01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6"/>
              </a:graphicData>
            </a:graphic>
          </xdr:graphicFrame>
          <xdr:cxnSp macro="">
            <xdr:nvCxnSpPr>
              <xdr:cNvPr id="269" name="Straight Connector 268">
                <a:extLst>
                  <a:ext uri="{FF2B5EF4-FFF2-40B4-BE49-F238E27FC236}">
                    <a16:creationId xmlns:a16="http://schemas.microsoft.com/office/drawing/2014/main" id="{00000000-0008-0000-0500-00001D01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0" name="Straight Connector 269">
                <a:extLst>
                  <a:ext uri="{FF2B5EF4-FFF2-40B4-BE49-F238E27FC236}">
                    <a16:creationId xmlns:a16="http://schemas.microsoft.com/office/drawing/2014/main" id="{00000000-0008-0000-0500-00001E01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1" name="Straight Connector 270">
                <a:extLst>
                  <a:ext uri="{FF2B5EF4-FFF2-40B4-BE49-F238E27FC236}">
                    <a16:creationId xmlns:a16="http://schemas.microsoft.com/office/drawing/2014/main" id="{00000000-0008-0000-0500-00001F01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2" name="Straight Connector 271">
                <a:extLst>
                  <a:ext uri="{FF2B5EF4-FFF2-40B4-BE49-F238E27FC236}">
                    <a16:creationId xmlns:a16="http://schemas.microsoft.com/office/drawing/2014/main" id="{00000000-0008-0000-0500-00002001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3" name="Straight Connector 272">
                <a:extLst>
                  <a:ext uri="{FF2B5EF4-FFF2-40B4-BE49-F238E27FC236}">
                    <a16:creationId xmlns:a16="http://schemas.microsoft.com/office/drawing/2014/main" id="{00000000-0008-0000-0500-00002101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62" name="TextBox 261">
              <a:extLst>
                <a:ext uri="{FF2B5EF4-FFF2-40B4-BE49-F238E27FC236}">
                  <a16:creationId xmlns:a16="http://schemas.microsoft.com/office/drawing/2014/main" id="{00000000-0008-0000-0500-00001601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263" name="TextBox 262">
              <a:extLst>
                <a:ext uri="{FF2B5EF4-FFF2-40B4-BE49-F238E27FC236}">
                  <a16:creationId xmlns:a16="http://schemas.microsoft.com/office/drawing/2014/main" id="{00000000-0008-0000-0500-00001701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264" name="TextBox 263">
              <a:extLst>
                <a:ext uri="{FF2B5EF4-FFF2-40B4-BE49-F238E27FC236}">
                  <a16:creationId xmlns:a16="http://schemas.microsoft.com/office/drawing/2014/main" id="{00000000-0008-0000-0500-00001801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265" name="TextBox 264">
              <a:extLst>
                <a:ext uri="{FF2B5EF4-FFF2-40B4-BE49-F238E27FC236}">
                  <a16:creationId xmlns:a16="http://schemas.microsoft.com/office/drawing/2014/main" id="{00000000-0008-0000-0500-00001901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266" name="TextBox 265">
              <a:extLst>
                <a:ext uri="{FF2B5EF4-FFF2-40B4-BE49-F238E27FC236}">
                  <a16:creationId xmlns:a16="http://schemas.microsoft.com/office/drawing/2014/main" id="{00000000-0008-0000-0500-00001A01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267" name="TextBox 266">
              <a:extLst>
                <a:ext uri="{FF2B5EF4-FFF2-40B4-BE49-F238E27FC236}">
                  <a16:creationId xmlns:a16="http://schemas.microsoft.com/office/drawing/2014/main" id="{00000000-0008-0000-0500-00001B01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00000000-0008-0000-0500-000014010000}"/>
              </a:ext>
            </a:extLst>
          </xdr:cNvPr>
          <xdr:cNvSpPr/>
        </xdr:nvSpPr>
        <xdr:spPr>
          <a:xfrm>
            <a:off x="10186781" y="2120644"/>
            <a:ext cx="5842574" cy="265826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412</xdr:row>
      <xdr:rowOff>77278</xdr:rowOff>
    </xdr:from>
    <xdr:to>
      <xdr:col>28</xdr:col>
      <xdr:colOff>458940</xdr:colOff>
      <xdr:row>431</xdr:row>
      <xdr:rowOff>123756</xdr:rowOff>
    </xdr:to>
    <xdr:grpSp>
      <xdr:nvGrpSpPr>
        <xdr:cNvPr id="274" name="Group 273">
          <a:extLst>
            <a:ext uri="{FF2B5EF4-FFF2-40B4-BE49-F238E27FC236}">
              <a16:creationId xmlns:a16="http://schemas.microsoft.com/office/drawing/2014/main" id="{00000000-0008-0000-0500-000022010000}"/>
            </a:ext>
          </a:extLst>
        </xdr:cNvPr>
        <xdr:cNvGrpSpPr/>
      </xdr:nvGrpSpPr>
      <xdr:grpSpPr>
        <a:xfrm>
          <a:off x="8696300" y="88964578"/>
          <a:ext cx="9796640" cy="4148578"/>
          <a:chOff x="9743843" y="819149"/>
          <a:chExt cx="6429376" cy="4094144"/>
        </a:xfrm>
      </xdr:grpSpPr>
      <xdr:grpSp>
        <xdr:nvGrpSpPr>
          <xdr:cNvPr id="275" name="Group 274">
            <a:extLst>
              <a:ext uri="{FF2B5EF4-FFF2-40B4-BE49-F238E27FC236}">
                <a16:creationId xmlns:a16="http://schemas.microsoft.com/office/drawing/2014/main" id="{00000000-0008-0000-0500-00002301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277" name="Group 276">
              <a:extLst>
                <a:ext uri="{FF2B5EF4-FFF2-40B4-BE49-F238E27FC236}">
                  <a16:creationId xmlns:a16="http://schemas.microsoft.com/office/drawing/2014/main" id="{00000000-0008-0000-0500-00002501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284" name="Chart 283">
                <a:extLst>
                  <a:ext uri="{FF2B5EF4-FFF2-40B4-BE49-F238E27FC236}">
                    <a16:creationId xmlns:a16="http://schemas.microsoft.com/office/drawing/2014/main" id="{00000000-0008-0000-0500-00002C01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7"/>
              </a:graphicData>
            </a:graphic>
          </xdr:graphicFrame>
          <xdr:cxnSp macro="">
            <xdr:nvCxnSpPr>
              <xdr:cNvPr id="285" name="Straight Connector 284">
                <a:extLst>
                  <a:ext uri="{FF2B5EF4-FFF2-40B4-BE49-F238E27FC236}">
                    <a16:creationId xmlns:a16="http://schemas.microsoft.com/office/drawing/2014/main" id="{00000000-0008-0000-0500-00002D01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86" name="Straight Connector 285">
                <a:extLst>
                  <a:ext uri="{FF2B5EF4-FFF2-40B4-BE49-F238E27FC236}">
                    <a16:creationId xmlns:a16="http://schemas.microsoft.com/office/drawing/2014/main" id="{00000000-0008-0000-0500-00002E01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87" name="Straight Connector 286">
                <a:extLst>
                  <a:ext uri="{FF2B5EF4-FFF2-40B4-BE49-F238E27FC236}">
                    <a16:creationId xmlns:a16="http://schemas.microsoft.com/office/drawing/2014/main" id="{00000000-0008-0000-0500-00002F01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88" name="Straight Connector 287">
                <a:extLst>
                  <a:ext uri="{FF2B5EF4-FFF2-40B4-BE49-F238E27FC236}">
                    <a16:creationId xmlns:a16="http://schemas.microsoft.com/office/drawing/2014/main" id="{00000000-0008-0000-0500-00003001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89" name="Straight Connector 288">
                <a:extLst>
                  <a:ext uri="{FF2B5EF4-FFF2-40B4-BE49-F238E27FC236}">
                    <a16:creationId xmlns:a16="http://schemas.microsoft.com/office/drawing/2014/main" id="{00000000-0008-0000-0500-00003101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78" name="TextBox 277">
              <a:extLst>
                <a:ext uri="{FF2B5EF4-FFF2-40B4-BE49-F238E27FC236}">
                  <a16:creationId xmlns:a16="http://schemas.microsoft.com/office/drawing/2014/main" id="{00000000-0008-0000-0500-00002601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279" name="TextBox 278">
              <a:extLst>
                <a:ext uri="{FF2B5EF4-FFF2-40B4-BE49-F238E27FC236}">
                  <a16:creationId xmlns:a16="http://schemas.microsoft.com/office/drawing/2014/main" id="{00000000-0008-0000-0500-00002701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280" name="TextBox 279">
              <a:extLst>
                <a:ext uri="{FF2B5EF4-FFF2-40B4-BE49-F238E27FC236}">
                  <a16:creationId xmlns:a16="http://schemas.microsoft.com/office/drawing/2014/main" id="{00000000-0008-0000-0500-00002801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281" name="TextBox 280">
              <a:extLst>
                <a:ext uri="{FF2B5EF4-FFF2-40B4-BE49-F238E27FC236}">
                  <a16:creationId xmlns:a16="http://schemas.microsoft.com/office/drawing/2014/main" id="{00000000-0008-0000-0500-00002901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282" name="TextBox 281">
              <a:extLst>
                <a:ext uri="{FF2B5EF4-FFF2-40B4-BE49-F238E27FC236}">
                  <a16:creationId xmlns:a16="http://schemas.microsoft.com/office/drawing/2014/main" id="{00000000-0008-0000-0500-00002A01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283" name="TextBox 282">
              <a:extLst>
                <a:ext uri="{FF2B5EF4-FFF2-40B4-BE49-F238E27FC236}">
                  <a16:creationId xmlns:a16="http://schemas.microsoft.com/office/drawing/2014/main" id="{00000000-0008-0000-0500-00002B01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276" name="Rectangle 275">
            <a:extLst>
              <a:ext uri="{FF2B5EF4-FFF2-40B4-BE49-F238E27FC236}">
                <a16:creationId xmlns:a16="http://schemas.microsoft.com/office/drawing/2014/main" id="{00000000-0008-0000-0500-000024010000}"/>
              </a:ext>
            </a:extLst>
          </xdr:cNvPr>
          <xdr:cNvSpPr/>
        </xdr:nvSpPr>
        <xdr:spPr>
          <a:xfrm>
            <a:off x="10207487" y="1936694"/>
            <a:ext cx="5842574" cy="217417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436</xdr:row>
      <xdr:rowOff>77278</xdr:rowOff>
    </xdr:from>
    <xdr:to>
      <xdr:col>28</xdr:col>
      <xdr:colOff>458940</xdr:colOff>
      <xdr:row>455</xdr:row>
      <xdr:rowOff>123756</xdr:rowOff>
    </xdr:to>
    <xdr:grpSp>
      <xdr:nvGrpSpPr>
        <xdr:cNvPr id="290" name="Group 289">
          <a:extLst>
            <a:ext uri="{FF2B5EF4-FFF2-40B4-BE49-F238E27FC236}">
              <a16:creationId xmlns:a16="http://schemas.microsoft.com/office/drawing/2014/main" id="{00000000-0008-0000-0500-000032010000}"/>
            </a:ext>
          </a:extLst>
        </xdr:cNvPr>
        <xdr:cNvGrpSpPr/>
      </xdr:nvGrpSpPr>
      <xdr:grpSpPr>
        <a:xfrm>
          <a:off x="8696300" y="94146178"/>
          <a:ext cx="9796640" cy="4148578"/>
          <a:chOff x="9743843" y="819149"/>
          <a:chExt cx="6429376" cy="4094144"/>
        </a:xfrm>
      </xdr:grpSpPr>
      <xdr:grpSp>
        <xdr:nvGrpSpPr>
          <xdr:cNvPr id="291" name="Group 290">
            <a:extLst>
              <a:ext uri="{FF2B5EF4-FFF2-40B4-BE49-F238E27FC236}">
                <a16:creationId xmlns:a16="http://schemas.microsoft.com/office/drawing/2014/main" id="{00000000-0008-0000-0500-00003301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293" name="Group 292">
              <a:extLst>
                <a:ext uri="{FF2B5EF4-FFF2-40B4-BE49-F238E27FC236}">
                  <a16:creationId xmlns:a16="http://schemas.microsoft.com/office/drawing/2014/main" id="{00000000-0008-0000-0500-00003501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300" name="Chart 299">
                <a:extLst>
                  <a:ext uri="{FF2B5EF4-FFF2-40B4-BE49-F238E27FC236}">
                    <a16:creationId xmlns:a16="http://schemas.microsoft.com/office/drawing/2014/main" id="{00000000-0008-0000-0500-00003C01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8"/>
              </a:graphicData>
            </a:graphic>
          </xdr:graphicFrame>
          <xdr:cxnSp macro="">
            <xdr:nvCxnSpPr>
              <xdr:cNvPr id="301" name="Straight Connector 300">
                <a:extLst>
                  <a:ext uri="{FF2B5EF4-FFF2-40B4-BE49-F238E27FC236}">
                    <a16:creationId xmlns:a16="http://schemas.microsoft.com/office/drawing/2014/main" id="{00000000-0008-0000-0500-00003D01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02" name="Straight Connector 301">
                <a:extLst>
                  <a:ext uri="{FF2B5EF4-FFF2-40B4-BE49-F238E27FC236}">
                    <a16:creationId xmlns:a16="http://schemas.microsoft.com/office/drawing/2014/main" id="{00000000-0008-0000-0500-00003E01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03" name="Straight Connector 302">
                <a:extLst>
                  <a:ext uri="{FF2B5EF4-FFF2-40B4-BE49-F238E27FC236}">
                    <a16:creationId xmlns:a16="http://schemas.microsoft.com/office/drawing/2014/main" id="{00000000-0008-0000-0500-00003F01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04" name="Straight Connector 303">
                <a:extLst>
                  <a:ext uri="{FF2B5EF4-FFF2-40B4-BE49-F238E27FC236}">
                    <a16:creationId xmlns:a16="http://schemas.microsoft.com/office/drawing/2014/main" id="{00000000-0008-0000-0500-00004001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05" name="Straight Connector 304">
                <a:extLst>
                  <a:ext uri="{FF2B5EF4-FFF2-40B4-BE49-F238E27FC236}">
                    <a16:creationId xmlns:a16="http://schemas.microsoft.com/office/drawing/2014/main" id="{00000000-0008-0000-0500-00004101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94" name="TextBox 293">
              <a:extLst>
                <a:ext uri="{FF2B5EF4-FFF2-40B4-BE49-F238E27FC236}">
                  <a16:creationId xmlns:a16="http://schemas.microsoft.com/office/drawing/2014/main" id="{00000000-0008-0000-0500-00003601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295" name="TextBox 294">
              <a:extLst>
                <a:ext uri="{FF2B5EF4-FFF2-40B4-BE49-F238E27FC236}">
                  <a16:creationId xmlns:a16="http://schemas.microsoft.com/office/drawing/2014/main" id="{00000000-0008-0000-0500-00003701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296" name="TextBox 295">
              <a:extLst>
                <a:ext uri="{FF2B5EF4-FFF2-40B4-BE49-F238E27FC236}">
                  <a16:creationId xmlns:a16="http://schemas.microsoft.com/office/drawing/2014/main" id="{00000000-0008-0000-0500-00003801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297" name="TextBox 296">
              <a:extLst>
                <a:ext uri="{FF2B5EF4-FFF2-40B4-BE49-F238E27FC236}">
                  <a16:creationId xmlns:a16="http://schemas.microsoft.com/office/drawing/2014/main" id="{00000000-0008-0000-0500-00003901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298" name="TextBox 297">
              <a:extLst>
                <a:ext uri="{FF2B5EF4-FFF2-40B4-BE49-F238E27FC236}">
                  <a16:creationId xmlns:a16="http://schemas.microsoft.com/office/drawing/2014/main" id="{00000000-0008-0000-0500-00003A01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299" name="TextBox 298">
              <a:extLst>
                <a:ext uri="{FF2B5EF4-FFF2-40B4-BE49-F238E27FC236}">
                  <a16:creationId xmlns:a16="http://schemas.microsoft.com/office/drawing/2014/main" id="{00000000-0008-0000-0500-00003B01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00000000-0008-0000-0500-000034010000}"/>
              </a:ext>
            </a:extLst>
          </xdr:cNvPr>
          <xdr:cNvSpPr/>
        </xdr:nvSpPr>
        <xdr:spPr>
          <a:xfrm>
            <a:off x="10235095" y="1317073"/>
            <a:ext cx="5842574" cy="217417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460</xdr:row>
      <xdr:rowOff>77278</xdr:rowOff>
    </xdr:from>
    <xdr:to>
      <xdr:col>28</xdr:col>
      <xdr:colOff>458940</xdr:colOff>
      <xdr:row>479</xdr:row>
      <xdr:rowOff>123756</xdr:rowOff>
    </xdr:to>
    <xdr:grpSp>
      <xdr:nvGrpSpPr>
        <xdr:cNvPr id="306" name="Group 305">
          <a:extLst>
            <a:ext uri="{FF2B5EF4-FFF2-40B4-BE49-F238E27FC236}">
              <a16:creationId xmlns:a16="http://schemas.microsoft.com/office/drawing/2014/main" id="{00000000-0008-0000-0500-000042010000}"/>
            </a:ext>
          </a:extLst>
        </xdr:cNvPr>
        <xdr:cNvGrpSpPr/>
      </xdr:nvGrpSpPr>
      <xdr:grpSpPr>
        <a:xfrm>
          <a:off x="8696300" y="99327778"/>
          <a:ext cx="9796640" cy="4148578"/>
          <a:chOff x="9743843" y="819149"/>
          <a:chExt cx="6429376" cy="4094144"/>
        </a:xfrm>
      </xdr:grpSpPr>
      <xdr:grpSp>
        <xdr:nvGrpSpPr>
          <xdr:cNvPr id="307" name="Group 306">
            <a:extLst>
              <a:ext uri="{FF2B5EF4-FFF2-40B4-BE49-F238E27FC236}">
                <a16:creationId xmlns:a16="http://schemas.microsoft.com/office/drawing/2014/main" id="{00000000-0008-0000-0500-00004301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309" name="Group 308">
              <a:extLst>
                <a:ext uri="{FF2B5EF4-FFF2-40B4-BE49-F238E27FC236}">
                  <a16:creationId xmlns:a16="http://schemas.microsoft.com/office/drawing/2014/main" id="{00000000-0008-0000-0500-00004501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316" name="Chart 315">
                <a:extLst>
                  <a:ext uri="{FF2B5EF4-FFF2-40B4-BE49-F238E27FC236}">
                    <a16:creationId xmlns:a16="http://schemas.microsoft.com/office/drawing/2014/main" id="{00000000-0008-0000-0500-00004C01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9"/>
              </a:graphicData>
            </a:graphic>
          </xdr:graphicFrame>
          <xdr:cxnSp macro="">
            <xdr:nvCxnSpPr>
              <xdr:cNvPr id="317" name="Straight Connector 316">
                <a:extLst>
                  <a:ext uri="{FF2B5EF4-FFF2-40B4-BE49-F238E27FC236}">
                    <a16:creationId xmlns:a16="http://schemas.microsoft.com/office/drawing/2014/main" id="{00000000-0008-0000-0500-00004D01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18" name="Straight Connector 317">
                <a:extLst>
                  <a:ext uri="{FF2B5EF4-FFF2-40B4-BE49-F238E27FC236}">
                    <a16:creationId xmlns:a16="http://schemas.microsoft.com/office/drawing/2014/main" id="{00000000-0008-0000-0500-00004E01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19" name="Straight Connector 318">
                <a:extLst>
                  <a:ext uri="{FF2B5EF4-FFF2-40B4-BE49-F238E27FC236}">
                    <a16:creationId xmlns:a16="http://schemas.microsoft.com/office/drawing/2014/main" id="{00000000-0008-0000-0500-00004F01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20" name="Straight Connector 319">
                <a:extLst>
                  <a:ext uri="{FF2B5EF4-FFF2-40B4-BE49-F238E27FC236}">
                    <a16:creationId xmlns:a16="http://schemas.microsoft.com/office/drawing/2014/main" id="{00000000-0008-0000-0500-00005001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21" name="Straight Connector 320">
                <a:extLst>
                  <a:ext uri="{FF2B5EF4-FFF2-40B4-BE49-F238E27FC236}">
                    <a16:creationId xmlns:a16="http://schemas.microsoft.com/office/drawing/2014/main" id="{00000000-0008-0000-0500-00005101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10" name="TextBox 309">
              <a:extLst>
                <a:ext uri="{FF2B5EF4-FFF2-40B4-BE49-F238E27FC236}">
                  <a16:creationId xmlns:a16="http://schemas.microsoft.com/office/drawing/2014/main" id="{00000000-0008-0000-0500-00004601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311" name="TextBox 310">
              <a:extLst>
                <a:ext uri="{FF2B5EF4-FFF2-40B4-BE49-F238E27FC236}">
                  <a16:creationId xmlns:a16="http://schemas.microsoft.com/office/drawing/2014/main" id="{00000000-0008-0000-0500-00004701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312" name="TextBox 311">
              <a:extLst>
                <a:ext uri="{FF2B5EF4-FFF2-40B4-BE49-F238E27FC236}">
                  <a16:creationId xmlns:a16="http://schemas.microsoft.com/office/drawing/2014/main" id="{00000000-0008-0000-0500-00004801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313" name="TextBox 312">
              <a:extLst>
                <a:ext uri="{FF2B5EF4-FFF2-40B4-BE49-F238E27FC236}">
                  <a16:creationId xmlns:a16="http://schemas.microsoft.com/office/drawing/2014/main" id="{00000000-0008-0000-0500-00004901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314" name="TextBox 313">
              <a:extLst>
                <a:ext uri="{FF2B5EF4-FFF2-40B4-BE49-F238E27FC236}">
                  <a16:creationId xmlns:a16="http://schemas.microsoft.com/office/drawing/2014/main" id="{00000000-0008-0000-0500-00004A01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315" name="TextBox 314">
              <a:extLst>
                <a:ext uri="{FF2B5EF4-FFF2-40B4-BE49-F238E27FC236}">
                  <a16:creationId xmlns:a16="http://schemas.microsoft.com/office/drawing/2014/main" id="{00000000-0008-0000-0500-00004B01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00000000-0008-0000-0500-000044010000}"/>
              </a:ext>
            </a:extLst>
          </xdr:cNvPr>
          <xdr:cNvSpPr/>
        </xdr:nvSpPr>
        <xdr:spPr>
          <a:xfrm>
            <a:off x="10200585" y="3408295"/>
            <a:ext cx="5842574" cy="430413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484</xdr:row>
      <xdr:rowOff>77278</xdr:rowOff>
    </xdr:from>
    <xdr:to>
      <xdr:col>28</xdr:col>
      <xdr:colOff>458940</xdr:colOff>
      <xdr:row>503</xdr:row>
      <xdr:rowOff>123756</xdr:rowOff>
    </xdr:to>
    <xdr:grpSp>
      <xdr:nvGrpSpPr>
        <xdr:cNvPr id="322" name="Group 321">
          <a:extLst>
            <a:ext uri="{FF2B5EF4-FFF2-40B4-BE49-F238E27FC236}">
              <a16:creationId xmlns:a16="http://schemas.microsoft.com/office/drawing/2014/main" id="{00000000-0008-0000-0500-000052010000}"/>
            </a:ext>
          </a:extLst>
        </xdr:cNvPr>
        <xdr:cNvGrpSpPr/>
      </xdr:nvGrpSpPr>
      <xdr:grpSpPr>
        <a:xfrm>
          <a:off x="8696300" y="104509378"/>
          <a:ext cx="9796640" cy="4148578"/>
          <a:chOff x="9743843" y="819149"/>
          <a:chExt cx="6429376" cy="4094144"/>
        </a:xfrm>
      </xdr:grpSpPr>
      <xdr:grpSp>
        <xdr:nvGrpSpPr>
          <xdr:cNvPr id="323" name="Group 322">
            <a:extLst>
              <a:ext uri="{FF2B5EF4-FFF2-40B4-BE49-F238E27FC236}">
                <a16:creationId xmlns:a16="http://schemas.microsoft.com/office/drawing/2014/main" id="{00000000-0008-0000-0500-00005301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325" name="Group 324">
              <a:extLst>
                <a:ext uri="{FF2B5EF4-FFF2-40B4-BE49-F238E27FC236}">
                  <a16:creationId xmlns:a16="http://schemas.microsoft.com/office/drawing/2014/main" id="{00000000-0008-0000-0500-00005501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332" name="Chart 331">
                <a:extLst>
                  <a:ext uri="{FF2B5EF4-FFF2-40B4-BE49-F238E27FC236}">
                    <a16:creationId xmlns:a16="http://schemas.microsoft.com/office/drawing/2014/main" id="{00000000-0008-0000-0500-00005C01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0"/>
              </a:graphicData>
            </a:graphic>
          </xdr:graphicFrame>
          <xdr:cxnSp macro="">
            <xdr:nvCxnSpPr>
              <xdr:cNvPr id="333" name="Straight Connector 332">
                <a:extLst>
                  <a:ext uri="{FF2B5EF4-FFF2-40B4-BE49-F238E27FC236}">
                    <a16:creationId xmlns:a16="http://schemas.microsoft.com/office/drawing/2014/main" id="{00000000-0008-0000-0500-00005D01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34" name="Straight Connector 333">
                <a:extLst>
                  <a:ext uri="{FF2B5EF4-FFF2-40B4-BE49-F238E27FC236}">
                    <a16:creationId xmlns:a16="http://schemas.microsoft.com/office/drawing/2014/main" id="{00000000-0008-0000-0500-00005E01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35" name="Straight Connector 334">
                <a:extLst>
                  <a:ext uri="{FF2B5EF4-FFF2-40B4-BE49-F238E27FC236}">
                    <a16:creationId xmlns:a16="http://schemas.microsoft.com/office/drawing/2014/main" id="{00000000-0008-0000-0500-00005F01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36" name="Straight Connector 335">
                <a:extLst>
                  <a:ext uri="{FF2B5EF4-FFF2-40B4-BE49-F238E27FC236}">
                    <a16:creationId xmlns:a16="http://schemas.microsoft.com/office/drawing/2014/main" id="{00000000-0008-0000-0500-00006001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37" name="Straight Connector 336">
                <a:extLst>
                  <a:ext uri="{FF2B5EF4-FFF2-40B4-BE49-F238E27FC236}">
                    <a16:creationId xmlns:a16="http://schemas.microsoft.com/office/drawing/2014/main" id="{00000000-0008-0000-0500-00006101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26" name="TextBox 325">
              <a:extLst>
                <a:ext uri="{FF2B5EF4-FFF2-40B4-BE49-F238E27FC236}">
                  <a16:creationId xmlns:a16="http://schemas.microsoft.com/office/drawing/2014/main" id="{00000000-0008-0000-0500-00005601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327" name="TextBox 326">
              <a:extLst>
                <a:ext uri="{FF2B5EF4-FFF2-40B4-BE49-F238E27FC236}">
                  <a16:creationId xmlns:a16="http://schemas.microsoft.com/office/drawing/2014/main" id="{00000000-0008-0000-0500-00005701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328" name="TextBox 327">
              <a:extLst>
                <a:ext uri="{FF2B5EF4-FFF2-40B4-BE49-F238E27FC236}">
                  <a16:creationId xmlns:a16="http://schemas.microsoft.com/office/drawing/2014/main" id="{00000000-0008-0000-0500-00005801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329" name="TextBox 328">
              <a:extLst>
                <a:ext uri="{FF2B5EF4-FFF2-40B4-BE49-F238E27FC236}">
                  <a16:creationId xmlns:a16="http://schemas.microsoft.com/office/drawing/2014/main" id="{00000000-0008-0000-0500-00005901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330" name="TextBox 329">
              <a:extLst>
                <a:ext uri="{FF2B5EF4-FFF2-40B4-BE49-F238E27FC236}">
                  <a16:creationId xmlns:a16="http://schemas.microsoft.com/office/drawing/2014/main" id="{00000000-0008-0000-0500-00005A01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331" name="TextBox 330">
              <a:extLst>
                <a:ext uri="{FF2B5EF4-FFF2-40B4-BE49-F238E27FC236}">
                  <a16:creationId xmlns:a16="http://schemas.microsoft.com/office/drawing/2014/main" id="{00000000-0008-0000-0500-00005B01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00000000-0008-0000-0500-000054010000}"/>
              </a:ext>
            </a:extLst>
          </xdr:cNvPr>
          <xdr:cNvSpPr/>
        </xdr:nvSpPr>
        <xdr:spPr>
          <a:xfrm>
            <a:off x="10207487" y="3141633"/>
            <a:ext cx="5842574" cy="495746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508</xdr:row>
      <xdr:rowOff>77278</xdr:rowOff>
    </xdr:from>
    <xdr:to>
      <xdr:col>28</xdr:col>
      <xdr:colOff>458940</xdr:colOff>
      <xdr:row>527</xdr:row>
      <xdr:rowOff>123756</xdr:rowOff>
    </xdr:to>
    <xdr:grpSp>
      <xdr:nvGrpSpPr>
        <xdr:cNvPr id="338" name="Group 337">
          <a:extLst>
            <a:ext uri="{FF2B5EF4-FFF2-40B4-BE49-F238E27FC236}">
              <a16:creationId xmlns:a16="http://schemas.microsoft.com/office/drawing/2014/main" id="{00000000-0008-0000-0500-000062010000}"/>
            </a:ext>
          </a:extLst>
        </xdr:cNvPr>
        <xdr:cNvGrpSpPr/>
      </xdr:nvGrpSpPr>
      <xdr:grpSpPr>
        <a:xfrm>
          <a:off x="8696300" y="109690978"/>
          <a:ext cx="9796640" cy="4148578"/>
          <a:chOff x="9743843" y="819149"/>
          <a:chExt cx="6429376" cy="4094144"/>
        </a:xfrm>
      </xdr:grpSpPr>
      <xdr:grpSp>
        <xdr:nvGrpSpPr>
          <xdr:cNvPr id="339" name="Group 338">
            <a:extLst>
              <a:ext uri="{FF2B5EF4-FFF2-40B4-BE49-F238E27FC236}">
                <a16:creationId xmlns:a16="http://schemas.microsoft.com/office/drawing/2014/main" id="{00000000-0008-0000-0500-00006301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341" name="Group 340">
              <a:extLst>
                <a:ext uri="{FF2B5EF4-FFF2-40B4-BE49-F238E27FC236}">
                  <a16:creationId xmlns:a16="http://schemas.microsoft.com/office/drawing/2014/main" id="{00000000-0008-0000-0500-00006501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348" name="Chart 347">
                <a:extLst>
                  <a:ext uri="{FF2B5EF4-FFF2-40B4-BE49-F238E27FC236}">
                    <a16:creationId xmlns:a16="http://schemas.microsoft.com/office/drawing/2014/main" id="{00000000-0008-0000-0500-00006C01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1"/>
              </a:graphicData>
            </a:graphic>
          </xdr:graphicFrame>
          <xdr:cxnSp macro="">
            <xdr:nvCxnSpPr>
              <xdr:cNvPr id="349" name="Straight Connector 348">
                <a:extLst>
                  <a:ext uri="{FF2B5EF4-FFF2-40B4-BE49-F238E27FC236}">
                    <a16:creationId xmlns:a16="http://schemas.microsoft.com/office/drawing/2014/main" id="{00000000-0008-0000-0500-00006D01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0" name="Straight Connector 349">
                <a:extLst>
                  <a:ext uri="{FF2B5EF4-FFF2-40B4-BE49-F238E27FC236}">
                    <a16:creationId xmlns:a16="http://schemas.microsoft.com/office/drawing/2014/main" id="{00000000-0008-0000-0500-00006E01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1" name="Straight Connector 350">
                <a:extLst>
                  <a:ext uri="{FF2B5EF4-FFF2-40B4-BE49-F238E27FC236}">
                    <a16:creationId xmlns:a16="http://schemas.microsoft.com/office/drawing/2014/main" id="{00000000-0008-0000-0500-00006F01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2" name="Straight Connector 351">
                <a:extLst>
                  <a:ext uri="{FF2B5EF4-FFF2-40B4-BE49-F238E27FC236}">
                    <a16:creationId xmlns:a16="http://schemas.microsoft.com/office/drawing/2014/main" id="{00000000-0008-0000-0500-00007001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3" name="Straight Connector 352">
                <a:extLst>
                  <a:ext uri="{FF2B5EF4-FFF2-40B4-BE49-F238E27FC236}">
                    <a16:creationId xmlns:a16="http://schemas.microsoft.com/office/drawing/2014/main" id="{00000000-0008-0000-0500-00007101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42" name="TextBox 341">
              <a:extLst>
                <a:ext uri="{FF2B5EF4-FFF2-40B4-BE49-F238E27FC236}">
                  <a16:creationId xmlns:a16="http://schemas.microsoft.com/office/drawing/2014/main" id="{00000000-0008-0000-0500-00006601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343" name="TextBox 342">
              <a:extLst>
                <a:ext uri="{FF2B5EF4-FFF2-40B4-BE49-F238E27FC236}">
                  <a16:creationId xmlns:a16="http://schemas.microsoft.com/office/drawing/2014/main" id="{00000000-0008-0000-0500-00006701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344" name="TextBox 343">
              <a:extLst>
                <a:ext uri="{FF2B5EF4-FFF2-40B4-BE49-F238E27FC236}">
                  <a16:creationId xmlns:a16="http://schemas.microsoft.com/office/drawing/2014/main" id="{00000000-0008-0000-0500-00006801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345" name="TextBox 344">
              <a:extLst>
                <a:ext uri="{FF2B5EF4-FFF2-40B4-BE49-F238E27FC236}">
                  <a16:creationId xmlns:a16="http://schemas.microsoft.com/office/drawing/2014/main" id="{00000000-0008-0000-0500-00006901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346" name="TextBox 345">
              <a:extLst>
                <a:ext uri="{FF2B5EF4-FFF2-40B4-BE49-F238E27FC236}">
                  <a16:creationId xmlns:a16="http://schemas.microsoft.com/office/drawing/2014/main" id="{00000000-0008-0000-0500-00006A01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347" name="TextBox 346">
              <a:extLst>
                <a:ext uri="{FF2B5EF4-FFF2-40B4-BE49-F238E27FC236}">
                  <a16:creationId xmlns:a16="http://schemas.microsoft.com/office/drawing/2014/main" id="{00000000-0008-0000-0500-00006B01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00000000-0008-0000-0500-000064010000}"/>
              </a:ext>
            </a:extLst>
          </xdr:cNvPr>
          <xdr:cNvSpPr/>
        </xdr:nvSpPr>
        <xdr:spPr>
          <a:xfrm>
            <a:off x="10207487" y="2604724"/>
            <a:ext cx="5842574" cy="352960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532</xdr:row>
      <xdr:rowOff>77278</xdr:rowOff>
    </xdr:from>
    <xdr:to>
      <xdr:col>28</xdr:col>
      <xdr:colOff>458940</xdr:colOff>
      <xdr:row>551</xdr:row>
      <xdr:rowOff>123756</xdr:rowOff>
    </xdr:to>
    <xdr:grpSp>
      <xdr:nvGrpSpPr>
        <xdr:cNvPr id="354" name="Group 353">
          <a:extLst>
            <a:ext uri="{FF2B5EF4-FFF2-40B4-BE49-F238E27FC236}">
              <a16:creationId xmlns:a16="http://schemas.microsoft.com/office/drawing/2014/main" id="{00000000-0008-0000-0500-000072010000}"/>
            </a:ext>
          </a:extLst>
        </xdr:cNvPr>
        <xdr:cNvGrpSpPr/>
      </xdr:nvGrpSpPr>
      <xdr:grpSpPr>
        <a:xfrm>
          <a:off x="8696300" y="114872578"/>
          <a:ext cx="9796640" cy="4148578"/>
          <a:chOff x="9743843" y="819149"/>
          <a:chExt cx="6429376" cy="4094144"/>
        </a:xfrm>
      </xdr:grpSpPr>
      <xdr:grpSp>
        <xdr:nvGrpSpPr>
          <xdr:cNvPr id="355" name="Group 354">
            <a:extLst>
              <a:ext uri="{FF2B5EF4-FFF2-40B4-BE49-F238E27FC236}">
                <a16:creationId xmlns:a16="http://schemas.microsoft.com/office/drawing/2014/main" id="{00000000-0008-0000-0500-00007301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357" name="Group 356">
              <a:extLst>
                <a:ext uri="{FF2B5EF4-FFF2-40B4-BE49-F238E27FC236}">
                  <a16:creationId xmlns:a16="http://schemas.microsoft.com/office/drawing/2014/main" id="{00000000-0008-0000-0500-00007501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364" name="Chart 363">
                <a:extLst>
                  <a:ext uri="{FF2B5EF4-FFF2-40B4-BE49-F238E27FC236}">
                    <a16:creationId xmlns:a16="http://schemas.microsoft.com/office/drawing/2014/main" id="{00000000-0008-0000-0500-00007C01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2"/>
              </a:graphicData>
            </a:graphic>
          </xdr:graphicFrame>
          <xdr:cxnSp macro="">
            <xdr:nvCxnSpPr>
              <xdr:cNvPr id="365" name="Straight Connector 364">
                <a:extLst>
                  <a:ext uri="{FF2B5EF4-FFF2-40B4-BE49-F238E27FC236}">
                    <a16:creationId xmlns:a16="http://schemas.microsoft.com/office/drawing/2014/main" id="{00000000-0008-0000-0500-00007D01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6" name="Straight Connector 365">
                <a:extLst>
                  <a:ext uri="{FF2B5EF4-FFF2-40B4-BE49-F238E27FC236}">
                    <a16:creationId xmlns:a16="http://schemas.microsoft.com/office/drawing/2014/main" id="{00000000-0008-0000-0500-00007E01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7" name="Straight Connector 366">
                <a:extLst>
                  <a:ext uri="{FF2B5EF4-FFF2-40B4-BE49-F238E27FC236}">
                    <a16:creationId xmlns:a16="http://schemas.microsoft.com/office/drawing/2014/main" id="{00000000-0008-0000-0500-00007F01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8" name="Straight Connector 367">
                <a:extLst>
                  <a:ext uri="{FF2B5EF4-FFF2-40B4-BE49-F238E27FC236}">
                    <a16:creationId xmlns:a16="http://schemas.microsoft.com/office/drawing/2014/main" id="{00000000-0008-0000-0500-00008001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9" name="Straight Connector 368">
                <a:extLst>
                  <a:ext uri="{FF2B5EF4-FFF2-40B4-BE49-F238E27FC236}">
                    <a16:creationId xmlns:a16="http://schemas.microsoft.com/office/drawing/2014/main" id="{00000000-0008-0000-0500-00008101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58" name="TextBox 357">
              <a:extLst>
                <a:ext uri="{FF2B5EF4-FFF2-40B4-BE49-F238E27FC236}">
                  <a16:creationId xmlns:a16="http://schemas.microsoft.com/office/drawing/2014/main" id="{00000000-0008-0000-0500-00007601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359" name="TextBox 358">
              <a:extLst>
                <a:ext uri="{FF2B5EF4-FFF2-40B4-BE49-F238E27FC236}">
                  <a16:creationId xmlns:a16="http://schemas.microsoft.com/office/drawing/2014/main" id="{00000000-0008-0000-0500-00007701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360" name="TextBox 359">
              <a:extLst>
                <a:ext uri="{FF2B5EF4-FFF2-40B4-BE49-F238E27FC236}">
                  <a16:creationId xmlns:a16="http://schemas.microsoft.com/office/drawing/2014/main" id="{00000000-0008-0000-0500-00007801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361" name="TextBox 360">
              <a:extLst>
                <a:ext uri="{FF2B5EF4-FFF2-40B4-BE49-F238E27FC236}">
                  <a16:creationId xmlns:a16="http://schemas.microsoft.com/office/drawing/2014/main" id="{00000000-0008-0000-0500-00007901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362" name="TextBox 361">
              <a:extLst>
                <a:ext uri="{FF2B5EF4-FFF2-40B4-BE49-F238E27FC236}">
                  <a16:creationId xmlns:a16="http://schemas.microsoft.com/office/drawing/2014/main" id="{00000000-0008-0000-0500-00007A01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363" name="TextBox 362">
              <a:extLst>
                <a:ext uri="{FF2B5EF4-FFF2-40B4-BE49-F238E27FC236}">
                  <a16:creationId xmlns:a16="http://schemas.microsoft.com/office/drawing/2014/main" id="{00000000-0008-0000-0500-00007B01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00000000-0008-0000-0500-000074010000}"/>
              </a:ext>
            </a:extLst>
          </xdr:cNvPr>
          <xdr:cNvSpPr/>
        </xdr:nvSpPr>
        <xdr:spPr>
          <a:xfrm>
            <a:off x="10221291" y="2014146"/>
            <a:ext cx="5842574" cy="265826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556</xdr:row>
      <xdr:rowOff>77278</xdr:rowOff>
    </xdr:from>
    <xdr:to>
      <xdr:col>28</xdr:col>
      <xdr:colOff>458940</xdr:colOff>
      <xdr:row>575</xdr:row>
      <xdr:rowOff>123756</xdr:rowOff>
    </xdr:to>
    <xdr:grpSp>
      <xdr:nvGrpSpPr>
        <xdr:cNvPr id="370" name="Group 369">
          <a:extLst>
            <a:ext uri="{FF2B5EF4-FFF2-40B4-BE49-F238E27FC236}">
              <a16:creationId xmlns:a16="http://schemas.microsoft.com/office/drawing/2014/main" id="{00000000-0008-0000-0500-000082010000}"/>
            </a:ext>
          </a:extLst>
        </xdr:cNvPr>
        <xdr:cNvGrpSpPr/>
      </xdr:nvGrpSpPr>
      <xdr:grpSpPr>
        <a:xfrm>
          <a:off x="8696300" y="120054178"/>
          <a:ext cx="9796640" cy="4148578"/>
          <a:chOff x="9743843" y="819149"/>
          <a:chExt cx="6429376" cy="4094144"/>
        </a:xfrm>
      </xdr:grpSpPr>
      <xdr:grpSp>
        <xdr:nvGrpSpPr>
          <xdr:cNvPr id="371" name="Group 370">
            <a:extLst>
              <a:ext uri="{FF2B5EF4-FFF2-40B4-BE49-F238E27FC236}">
                <a16:creationId xmlns:a16="http://schemas.microsoft.com/office/drawing/2014/main" id="{00000000-0008-0000-0500-00008301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373" name="Group 372">
              <a:extLst>
                <a:ext uri="{FF2B5EF4-FFF2-40B4-BE49-F238E27FC236}">
                  <a16:creationId xmlns:a16="http://schemas.microsoft.com/office/drawing/2014/main" id="{00000000-0008-0000-0500-00008501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380" name="Chart 379">
                <a:extLst>
                  <a:ext uri="{FF2B5EF4-FFF2-40B4-BE49-F238E27FC236}">
                    <a16:creationId xmlns:a16="http://schemas.microsoft.com/office/drawing/2014/main" id="{00000000-0008-0000-0500-00008C01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3"/>
              </a:graphicData>
            </a:graphic>
          </xdr:graphicFrame>
          <xdr:cxnSp macro="">
            <xdr:nvCxnSpPr>
              <xdr:cNvPr id="381" name="Straight Connector 380">
                <a:extLst>
                  <a:ext uri="{FF2B5EF4-FFF2-40B4-BE49-F238E27FC236}">
                    <a16:creationId xmlns:a16="http://schemas.microsoft.com/office/drawing/2014/main" id="{00000000-0008-0000-0500-00008D01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2" name="Straight Connector 381">
                <a:extLst>
                  <a:ext uri="{FF2B5EF4-FFF2-40B4-BE49-F238E27FC236}">
                    <a16:creationId xmlns:a16="http://schemas.microsoft.com/office/drawing/2014/main" id="{00000000-0008-0000-0500-00008E01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3" name="Straight Connector 382">
                <a:extLst>
                  <a:ext uri="{FF2B5EF4-FFF2-40B4-BE49-F238E27FC236}">
                    <a16:creationId xmlns:a16="http://schemas.microsoft.com/office/drawing/2014/main" id="{00000000-0008-0000-0500-00008F01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4" name="Straight Connector 383">
                <a:extLst>
                  <a:ext uri="{FF2B5EF4-FFF2-40B4-BE49-F238E27FC236}">
                    <a16:creationId xmlns:a16="http://schemas.microsoft.com/office/drawing/2014/main" id="{00000000-0008-0000-0500-00009001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5" name="Straight Connector 384">
                <a:extLst>
                  <a:ext uri="{FF2B5EF4-FFF2-40B4-BE49-F238E27FC236}">
                    <a16:creationId xmlns:a16="http://schemas.microsoft.com/office/drawing/2014/main" id="{00000000-0008-0000-0500-00009101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74" name="TextBox 373">
              <a:extLst>
                <a:ext uri="{FF2B5EF4-FFF2-40B4-BE49-F238E27FC236}">
                  <a16:creationId xmlns:a16="http://schemas.microsoft.com/office/drawing/2014/main" id="{00000000-0008-0000-0500-00008601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375" name="TextBox 374">
              <a:extLst>
                <a:ext uri="{FF2B5EF4-FFF2-40B4-BE49-F238E27FC236}">
                  <a16:creationId xmlns:a16="http://schemas.microsoft.com/office/drawing/2014/main" id="{00000000-0008-0000-0500-00008701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376" name="TextBox 375">
              <a:extLst>
                <a:ext uri="{FF2B5EF4-FFF2-40B4-BE49-F238E27FC236}">
                  <a16:creationId xmlns:a16="http://schemas.microsoft.com/office/drawing/2014/main" id="{00000000-0008-0000-0500-00008801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377" name="TextBox 376">
              <a:extLst>
                <a:ext uri="{FF2B5EF4-FFF2-40B4-BE49-F238E27FC236}">
                  <a16:creationId xmlns:a16="http://schemas.microsoft.com/office/drawing/2014/main" id="{00000000-0008-0000-0500-00008901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378" name="TextBox 377">
              <a:extLst>
                <a:ext uri="{FF2B5EF4-FFF2-40B4-BE49-F238E27FC236}">
                  <a16:creationId xmlns:a16="http://schemas.microsoft.com/office/drawing/2014/main" id="{00000000-0008-0000-0500-00008A01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379" name="TextBox 378">
              <a:extLst>
                <a:ext uri="{FF2B5EF4-FFF2-40B4-BE49-F238E27FC236}">
                  <a16:creationId xmlns:a16="http://schemas.microsoft.com/office/drawing/2014/main" id="{00000000-0008-0000-0500-00008B01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00000000-0008-0000-0500-000084010000}"/>
              </a:ext>
            </a:extLst>
          </xdr:cNvPr>
          <xdr:cNvSpPr/>
        </xdr:nvSpPr>
        <xdr:spPr>
          <a:xfrm>
            <a:off x="10207487" y="2072236"/>
            <a:ext cx="5842574" cy="207737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580</xdr:row>
      <xdr:rowOff>77278</xdr:rowOff>
    </xdr:from>
    <xdr:to>
      <xdr:col>28</xdr:col>
      <xdr:colOff>458940</xdr:colOff>
      <xdr:row>599</xdr:row>
      <xdr:rowOff>123756</xdr:rowOff>
    </xdr:to>
    <xdr:grpSp>
      <xdr:nvGrpSpPr>
        <xdr:cNvPr id="386" name="Group 385">
          <a:extLst>
            <a:ext uri="{FF2B5EF4-FFF2-40B4-BE49-F238E27FC236}">
              <a16:creationId xmlns:a16="http://schemas.microsoft.com/office/drawing/2014/main" id="{00000000-0008-0000-0500-000092010000}"/>
            </a:ext>
          </a:extLst>
        </xdr:cNvPr>
        <xdr:cNvGrpSpPr/>
      </xdr:nvGrpSpPr>
      <xdr:grpSpPr>
        <a:xfrm>
          <a:off x="8696300" y="125235778"/>
          <a:ext cx="9796640" cy="4148578"/>
          <a:chOff x="9743843" y="819149"/>
          <a:chExt cx="6429376" cy="4094144"/>
        </a:xfrm>
      </xdr:grpSpPr>
      <xdr:grpSp>
        <xdr:nvGrpSpPr>
          <xdr:cNvPr id="387" name="Group 386">
            <a:extLst>
              <a:ext uri="{FF2B5EF4-FFF2-40B4-BE49-F238E27FC236}">
                <a16:creationId xmlns:a16="http://schemas.microsoft.com/office/drawing/2014/main" id="{00000000-0008-0000-0500-00009301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389" name="Group 388">
              <a:extLst>
                <a:ext uri="{FF2B5EF4-FFF2-40B4-BE49-F238E27FC236}">
                  <a16:creationId xmlns:a16="http://schemas.microsoft.com/office/drawing/2014/main" id="{00000000-0008-0000-0500-00009501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396" name="Chart 395">
                <a:extLst>
                  <a:ext uri="{FF2B5EF4-FFF2-40B4-BE49-F238E27FC236}">
                    <a16:creationId xmlns:a16="http://schemas.microsoft.com/office/drawing/2014/main" id="{00000000-0008-0000-0500-00009C01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4"/>
              </a:graphicData>
            </a:graphic>
          </xdr:graphicFrame>
          <xdr:cxnSp macro="">
            <xdr:nvCxnSpPr>
              <xdr:cNvPr id="397" name="Straight Connector 396">
                <a:extLst>
                  <a:ext uri="{FF2B5EF4-FFF2-40B4-BE49-F238E27FC236}">
                    <a16:creationId xmlns:a16="http://schemas.microsoft.com/office/drawing/2014/main" id="{00000000-0008-0000-0500-00009D01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98" name="Straight Connector 397">
                <a:extLst>
                  <a:ext uri="{FF2B5EF4-FFF2-40B4-BE49-F238E27FC236}">
                    <a16:creationId xmlns:a16="http://schemas.microsoft.com/office/drawing/2014/main" id="{00000000-0008-0000-0500-00009E01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99" name="Straight Connector 398">
                <a:extLst>
                  <a:ext uri="{FF2B5EF4-FFF2-40B4-BE49-F238E27FC236}">
                    <a16:creationId xmlns:a16="http://schemas.microsoft.com/office/drawing/2014/main" id="{00000000-0008-0000-0500-00009F01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00" name="Straight Connector 399">
                <a:extLst>
                  <a:ext uri="{FF2B5EF4-FFF2-40B4-BE49-F238E27FC236}">
                    <a16:creationId xmlns:a16="http://schemas.microsoft.com/office/drawing/2014/main" id="{00000000-0008-0000-0500-0000A001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01" name="Straight Connector 400">
                <a:extLst>
                  <a:ext uri="{FF2B5EF4-FFF2-40B4-BE49-F238E27FC236}">
                    <a16:creationId xmlns:a16="http://schemas.microsoft.com/office/drawing/2014/main" id="{00000000-0008-0000-0500-0000A101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90" name="TextBox 389">
              <a:extLst>
                <a:ext uri="{FF2B5EF4-FFF2-40B4-BE49-F238E27FC236}">
                  <a16:creationId xmlns:a16="http://schemas.microsoft.com/office/drawing/2014/main" id="{00000000-0008-0000-0500-00009601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391" name="TextBox 390">
              <a:extLst>
                <a:ext uri="{FF2B5EF4-FFF2-40B4-BE49-F238E27FC236}">
                  <a16:creationId xmlns:a16="http://schemas.microsoft.com/office/drawing/2014/main" id="{00000000-0008-0000-0500-00009701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392" name="TextBox 391">
              <a:extLst>
                <a:ext uri="{FF2B5EF4-FFF2-40B4-BE49-F238E27FC236}">
                  <a16:creationId xmlns:a16="http://schemas.microsoft.com/office/drawing/2014/main" id="{00000000-0008-0000-0500-00009801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393" name="TextBox 392">
              <a:extLst>
                <a:ext uri="{FF2B5EF4-FFF2-40B4-BE49-F238E27FC236}">
                  <a16:creationId xmlns:a16="http://schemas.microsoft.com/office/drawing/2014/main" id="{00000000-0008-0000-0500-00009901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394" name="TextBox 393">
              <a:extLst>
                <a:ext uri="{FF2B5EF4-FFF2-40B4-BE49-F238E27FC236}">
                  <a16:creationId xmlns:a16="http://schemas.microsoft.com/office/drawing/2014/main" id="{00000000-0008-0000-0500-00009A01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395" name="TextBox 394">
              <a:extLst>
                <a:ext uri="{FF2B5EF4-FFF2-40B4-BE49-F238E27FC236}">
                  <a16:creationId xmlns:a16="http://schemas.microsoft.com/office/drawing/2014/main" id="{00000000-0008-0000-0500-00009B01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00000000-0008-0000-0500-000094010000}"/>
              </a:ext>
            </a:extLst>
          </xdr:cNvPr>
          <xdr:cNvSpPr/>
        </xdr:nvSpPr>
        <xdr:spPr>
          <a:xfrm>
            <a:off x="10228193" y="2188416"/>
            <a:ext cx="5842574" cy="256145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604</xdr:row>
      <xdr:rowOff>77278</xdr:rowOff>
    </xdr:from>
    <xdr:to>
      <xdr:col>28</xdr:col>
      <xdr:colOff>458940</xdr:colOff>
      <xdr:row>623</xdr:row>
      <xdr:rowOff>123756</xdr:rowOff>
    </xdr:to>
    <xdr:grpSp>
      <xdr:nvGrpSpPr>
        <xdr:cNvPr id="402" name="Group 401">
          <a:extLst>
            <a:ext uri="{FF2B5EF4-FFF2-40B4-BE49-F238E27FC236}">
              <a16:creationId xmlns:a16="http://schemas.microsoft.com/office/drawing/2014/main" id="{00000000-0008-0000-0500-0000A2010000}"/>
            </a:ext>
          </a:extLst>
        </xdr:cNvPr>
        <xdr:cNvGrpSpPr/>
      </xdr:nvGrpSpPr>
      <xdr:grpSpPr>
        <a:xfrm>
          <a:off x="8696300" y="130417378"/>
          <a:ext cx="9796640" cy="4148578"/>
          <a:chOff x="9743843" y="819149"/>
          <a:chExt cx="6429376" cy="4094144"/>
        </a:xfrm>
      </xdr:grpSpPr>
      <xdr:grpSp>
        <xdr:nvGrpSpPr>
          <xdr:cNvPr id="403" name="Group 402">
            <a:extLst>
              <a:ext uri="{FF2B5EF4-FFF2-40B4-BE49-F238E27FC236}">
                <a16:creationId xmlns:a16="http://schemas.microsoft.com/office/drawing/2014/main" id="{00000000-0008-0000-0500-0000A301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405" name="Group 404">
              <a:extLst>
                <a:ext uri="{FF2B5EF4-FFF2-40B4-BE49-F238E27FC236}">
                  <a16:creationId xmlns:a16="http://schemas.microsoft.com/office/drawing/2014/main" id="{00000000-0008-0000-0500-0000A501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412" name="Chart 411">
                <a:extLst>
                  <a:ext uri="{FF2B5EF4-FFF2-40B4-BE49-F238E27FC236}">
                    <a16:creationId xmlns:a16="http://schemas.microsoft.com/office/drawing/2014/main" id="{00000000-0008-0000-0500-0000AC01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5"/>
              </a:graphicData>
            </a:graphic>
          </xdr:graphicFrame>
          <xdr:cxnSp macro="">
            <xdr:nvCxnSpPr>
              <xdr:cNvPr id="413" name="Straight Connector 412">
                <a:extLst>
                  <a:ext uri="{FF2B5EF4-FFF2-40B4-BE49-F238E27FC236}">
                    <a16:creationId xmlns:a16="http://schemas.microsoft.com/office/drawing/2014/main" id="{00000000-0008-0000-0500-0000AD01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4" name="Straight Connector 413">
                <a:extLst>
                  <a:ext uri="{FF2B5EF4-FFF2-40B4-BE49-F238E27FC236}">
                    <a16:creationId xmlns:a16="http://schemas.microsoft.com/office/drawing/2014/main" id="{00000000-0008-0000-0500-0000AE01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5" name="Straight Connector 414">
                <a:extLst>
                  <a:ext uri="{FF2B5EF4-FFF2-40B4-BE49-F238E27FC236}">
                    <a16:creationId xmlns:a16="http://schemas.microsoft.com/office/drawing/2014/main" id="{00000000-0008-0000-0500-0000AF01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6" name="Straight Connector 415">
                <a:extLst>
                  <a:ext uri="{FF2B5EF4-FFF2-40B4-BE49-F238E27FC236}">
                    <a16:creationId xmlns:a16="http://schemas.microsoft.com/office/drawing/2014/main" id="{00000000-0008-0000-0500-0000B001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7" name="Straight Connector 416">
                <a:extLst>
                  <a:ext uri="{FF2B5EF4-FFF2-40B4-BE49-F238E27FC236}">
                    <a16:creationId xmlns:a16="http://schemas.microsoft.com/office/drawing/2014/main" id="{00000000-0008-0000-0500-0000B101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06" name="TextBox 405">
              <a:extLst>
                <a:ext uri="{FF2B5EF4-FFF2-40B4-BE49-F238E27FC236}">
                  <a16:creationId xmlns:a16="http://schemas.microsoft.com/office/drawing/2014/main" id="{00000000-0008-0000-0500-0000A601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407" name="TextBox 406">
              <a:extLst>
                <a:ext uri="{FF2B5EF4-FFF2-40B4-BE49-F238E27FC236}">
                  <a16:creationId xmlns:a16="http://schemas.microsoft.com/office/drawing/2014/main" id="{00000000-0008-0000-0500-0000A701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408" name="TextBox 407">
              <a:extLst>
                <a:ext uri="{FF2B5EF4-FFF2-40B4-BE49-F238E27FC236}">
                  <a16:creationId xmlns:a16="http://schemas.microsoft.com/office/drawing/2014/main" id="{00000000-0008-0000-0500-0000A801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409" name="TextBox 408">
              <a:extLst>
                <a:ext uri="{FF2B5EF4-FFF2-40B4-BE49-F238E27FC236}">
                  <a16:creationId xmlns:a16="http://schemas.microsoft.com/office/drawing/2014/main" id="{00000000-0008-0000-0500-0000A901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410" name="TextBox 409">
              <a:extLst>
                <a:ext uri="{FF2B5EF4-FFF2-40B4-BE49-F238E27FC236}">
                  <a16:creationId xmlns:a16="http://schemas.microsoft.com/office/drawing/2014/main" id="{00000000-0008-0000-0500-0000AA01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411" name="TextBox 410">
              <a:extLst>
                <a:ext uri="{FF2B5EF4-FFF2-40B4-BE49-F238E27FC236}">
                  <a16:creationId xmlns:a16="http://schemas.microsoft.com/office/drawing/2014/main" id="{00000000-0008-0000-0500-0000AB01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00000000-0008-0000-0500-0000A4010000}"/>
              </a:ext>
            </a:extLst>
          </xdr:cNvPr>
          <xdr:cNvSpPr/>
        </xdr:nvSpPr>
        <xdr:spPr>
          <a:xfrm>
            <a:off x="10235095" y="2933898"/>
            <a:ext cx="5842574" cy="411050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628</xdr:row>
      <xdr:rowOff>77278</xdr:rowOff>
    </xdr:from>
    <xdr:to>
      <xdr:col>28</xdr:col>
      <xdr:colOff>458940</xdr:colOff>
      <xdr:row>647</xdr:row>
      <xdr:rowOff>123756</xdr:rowOff>
    </xdr:to>
    <xdr:grpSp>
      <xdr:nvGrpSpPr>
        <xdr:cNvPr id="418" name="Group 417">
          <a:extLst>
            <a:ext uri="{FF2B5EF4-FFF2-40B4-BE49-F238E27FC236}">
              <a16:creationId xmlns:a16="http://schemas.microsoft.com/office/drawing/2014/main" id="{00000000-0008-0000-0500-0000B2010000}"/>
            </a:ext>
          </a:extLst>
        </xdr:cNvPr>
        <xdr:cNvGrpSpPr/>
      </xdr:nvGrpSpPr>
      <xdr:grpSpPr>
        <a:xfrm>
          <a:off x="8696300" y="135598978"/>
          <a:ext cx="9796640" cy="4148578"/>
          <a:chOff x="9743843" y="819149"/>
          <a:chExt cx="6429376" cy="4094144"/>
        </a:xfrm>
      </xdr:grpSpPr>
      <xdr:grpSp>
        <xdr:nvGrpSpPr>
          <xdr:cNvPr id="419" name="Group 418">
            <a:extLst>
              <a:ext uri="{FF2B5EF4-FFF2-40B4-BE49-F238E27FC236}">
                <a16:creationId xmlns:a16="http://schemas.microsoft.com/office/drawing/2014/main" id="{00000000-0008-0000-0500-0000B301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421" name="Group 420">
              <a:extLst>
                <a:ext uri="{FF2B5EF4-FFF2-40B4-BE49-F238E27FC236}">
                  <a16:creationId xmlns:a16="http://schemas.microsoft.com/office/drawing/2014/main" id="{00000000-0008-0000-0500-0000B501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428" name="Chart 427">
                <a:extLst>
                  <a:ext uri="{FF2B5EF4-FFF2-40B4-BE49-F238E27FC236}">
                    <a16:creationId xmlns:a16="http://schemas.microsoft.com/office/drawing/2014/main" id="{00000000-0008-0000-0500-0000BC01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6"/>
              </a:graphicData>
            </a:graphic>
          </xdr:graphicFrame>
          <xdr:cxnSp macro="">
            <xdr:nvCxnSpPr>
              <xdr:cNvPr id="429" name="Straight Connector 428">
                <a:extLst>
                  <a:ext uri="{FF2B5EF4-FFF2-40B4-BE49-F238E27FC236}">
                    <a16:creationId xmlns:a16="http://schemas.microsoft.com/office/drawing/2014/main" id="{00000000-0008-0000-0500-0000BD01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30" name="Straight Connector 429">
                <a:extLst>
                  <a:ext uri="{FF2B5EF4-FFF2-40B4-BE49-F238E27FC236}">
                    <a16:creationId xmlns:a16="http://schemas.microsoft.com/office/drawing/2014/main" id="{00000000-0008-0000-0500-0000BE01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31" name="Straight Connector 430">
                <a:extLst>
                  <a:ext uri="{FF2B5EF4-FFF2-40B4-BE49-F238E27FC236}">
                    <a16:creationId xmlns:a16="http://schemas.microsoft.com/office/drawing/2014/main" id="{00000000-0008-0000-0500-0000BF01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32" name="Straight Connector 431">
                <a:extLst>
                  <a:ext uri="{FF2B5EF4-FFF2-40B4-BE49-F238E27FC236}">
                    <a16:creationId xmlns:a16="http://schemas.microsoft.com/office/drawing/2014/main" id="{00000000-0008-0000-0500-0000C001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33" name="Straight Connector 432">
                <a:extLst>
                  <a:ext uri="{FF2B5EF4-FFF2-40B4-BE49-F238E27FC236}">
                    <a16:creationId xmlns:a16="http://schemas.microsoft.com/office/drawing/2014/main" id="{00000000-0008-0000-0500-0000C101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22" name="TextBox 421">
              <a:extLst>
                <a:ext uri="{FF2B5EF4-FFF2-40B4-BE49-F238E27FC236}">
                  <a16:creationId xmlns:a16="http://schemas.microsoft.com/office/drawing/2014/main" id="{00000000-0008-0000-0500-0000B601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423" name="TextBox 422">
              <a:extLst>
                <a:ext uri="{FF2B5EF4-FFF2-40B4-BE49-F238E27FC236}">
                  <a16:creationId xmlns:a16="http://schemas.microsoft.com/office/drawing/2014/main" id="{00000000-0008-0000-0500-0000B701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424" name="TextBox 423">
              <a:extLst>
                <a:ext uri="{FF2B5EF4-FFF2-40B4-BE49-F238E27FC236}">
                  <a16:creationId xmlns:a16="http://schemas.microsoft.com/office/drawing/2014/main" id="{00000000-0008-0000-0500-0000B801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425" name="TextBox 424">
              <a:extLst>
                <a:ext uri="{FF2B5EF4-FFF2-40B4-BE49-F238E27FC236}">
                  <a16:creationId xmlns:a16="http://schemas.microsoft.com/office/drawing/2014/main" id="{00000000-0008-0000-0500-0000B901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426" name="TextBox 425">
              <a:extLst>
                <a:ext uri="{FF2B5EF4-FFF2-40B4-BE49-F238E27FC236}">
                  <a16:creationId xmlns:a16="http://schemas.microsoft.com/office/drawing/2014/main" id="{00000000-0008-0000-0500-0000BA01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427" name="TextBox 426">
              <a:extLst>
                <a:ext uri="{FF2B5EF4-FFF2-40B4-BE49-F238E27FC236}">
                  <a16:creationId xmlns:a16="http://schemas.microsoft.com/office/drawing/2014/main" id="{00000000-0008-0000-0500-0000BB01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00000000-0008-0000-0500-0000B4010000}"/>
              </a:ext>
            </a:extLst>
          </xdr:cNvPr>
          <xdr:cNvSpPr/>
        </xdr:nvSpPr>
        <xdr:spPr>
          <a:xfrm>
            <a:off x="10207487" y="2953260"/>
            <a:ext cx="5842574" cy="323916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652</xdr:row>
      <xdr:rowOff>77278</xdr:rowOff>
    </xdr:from>
    <xdr:to>
      <xdr:col>28</xdr:col>
      <xdr:colOff>458940</xdr:colOff>
      <xdr:row>671</xdr:row>
      <xdr:rowOff>123756</xdr:rowOff>
    </xdr:to>
    <xdr:grpSp>
      <xdr:nvGrpSpPr>
        <xdr:cNvPr id="434" name="Group 433">
          <a:extLst>
            <a:ext uri="{FF2B5EF4-FFF2-40B4-BE49-F238E27FC236}">
              <a16:creationId xmlns:a16="http://schemas.microsoft.com/office/drawing/2014/main" id="{00000000-0008-0000-0500-0000C2010000}"/>
            </a:ext>
          </a:extLst>
        </xdr:cNvPr>
        <xdr:cNvGrpSpPr/>
      </xdr:nvGrpSpPr>
      <xdr:grpSpPr>
        <a:xfrm>
          <a:off x="8696300" y="140780578"/>
          <a:ext cx="9796640" cy="4148578"/>
          <a:chOff x="9743843" y="819149"/>
          <a:chExt cx="6429376" cy="4094144"/>
        </a:xfrm>
      </xdr:grpSpPr>
      <xdr:grpSp>
        <xdr:nvGrpSpPr>
          <xdr:cNvPr id="435" name="Group 434">
            <a:extLst>
              <a:ext uri="{FF2B5EF4-FFF2-40B4-BE49-F238E27FC236}">
                <a16:creationId xmlns:a16="http://schemas.microsoft.com/office/drawing/2014/main" id="{00000000-0008-0000-0500-0000C301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437" name="Group 436">
              <a:extLst>
                <a:ext uri="{FF2B5EF4-FFF2-40B4-BE49-F238E27FC236}">
                  <a16:creationId xmlns:a16="http://schemas.microsoft.com/office/drawing/2014/main" id="{00000000-0008-0000-0500-0000C501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444" name="Chart 443">
                <a:extLst>
                  <a:ext uri="{FF2B5EF4-FFF2-40B4-BE49-F238E27FC236}">
                    <a16:creationId xmlns:a16="http://schemas.microsoft.com/office/drawing/2014/main" id="{00000000-0008-0000-0500-0000CC01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7"/>
              </a:graphicData>
            </a:graphic>
          </xdr:graphicFrame>
          <xdr:cxnSp macro="">
            <xdr:nvCxnSpPr>
              <xdr:cNvPr id="445" name="Straight Connector 444">
                <a:extLst>
                  <a:ext uri="{FF2B5EF4-FFF2-40B4-BE49-F238E27FC236}">
                    <a16:creationId xmlns:a16="http://schemas.microsoft.com/office/drawing/2014/main" id="{00000000-0008-0000-0500-0000CD01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6" name="Straight Connector 445">
                <a:extLst>
                  <a:ext uri="{FF2B5EF4-FFF2-40B4-BE49-F238E27FC236}">
                    <a16:creationId xmlns:a16="http://schemas.microsoft.com/office/drawing/2014/main" id="{00000000-0008-0000-0500-0000CE01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7" name="Straight Connector 446">
                <a:extLst>
                  <a:ext uri="{FF2B5EF4-FFF2-40B4-BE49-F238E27FC236}">
                    <a16:creationId xmlns:a16="http://schemas.microsoft.com/office/drawing/2014/main" id="{00000000-0008-0000-0500-0000CF01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8" name="Straight Connector 447">
                <a:extLst>
                  <a:ext uri="{FF2B5EF4-FFF2-40B4-BE49-F238E27FC236}">
                    <a16:creationId xmlns:a16="http://schemas.microsoft.com/office/drawing/2014/main" id="{00000000-0008-0000-0500-0000D001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9" name="Straight Connector 448">
                <a:extLst>
                  <a:ext uri="{FF2B5EF4-FFF2-40B4-BE49-F238E27FC236}">
                    <a16:creationId xmlns:a16="http://schemas.microsoft.com/office/drawing/2014/main" id="{00000000-0008-0000-0500-0000D101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38" name="TextBox 437">
              <a:extLst>
                <a:ext uri="{FF2B5EF4-FFF2-40B4-BE49-F238E27FC236}">
                  <a16:creationId xmlns:a16="http://schemas.microsoft.com/office/drawing/2014/main" id="{00000000-0008-0000-0500-0000C601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439" name="TextBox 438">
              <a:extLst>
                <a:ext uri="{FF2B5EF4-FFF2-40B4-BE49-F238E27FC236}">
                  <a16:creationId xmlns:a16="http://schemas.microsoft.com/office/drawing/2014/main" id="{00000000-0008-0000-0500-0000C701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440" name="TextBox 439">
              <a:extLst>
                <a:ext uri="{FF2B5EF4-FFF2-40B4-BE49-F238E27FC236}">
                  <a16:creationId xmlns:a16="http://schemas.microsoft.com/office/drawing/2014/main" id="{00000000-0008-0000-0500-0000C801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441" name="TextBox 440">
              <a:extLst>
                <a:ext uri="{FF2B5EF4-FFF2-40B4-BE49-F238E27FC236}">
                  <a16:creationId xmlns:a16="http://schemas.microsoft.com/office/drawing/2014/main" id="{00000000-0008-0000-0500-0000C901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442" name="TextBox 441">
              <a:extLst>
                <a:ext uri="{FF2B5EF4-FFF2-40B4-BE49-F238E27FC236}">
                  <a16:creationId xmlns:a16="http://schemas.microsoft.com/office/drawing/2014/main" id="{00000000-0008-0000-0500-0000CA01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443" name="TextBox 442">
              <a:extLst>
                <a:ext uri="{FF2B5EF4-FFF2-40B4-BE49-F238E27FC236}">
                  <a16:creationId xmlns:a16="http://schemas.microsoft.com/office/drawing/2014/main" id="{00000000-0008-0000-0500-0000CB01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00000000-0008-0000-0500-0000C4010000}"/>
              </a:ext>
            </a:extLst>
          </xdr:cNvPr>
          <xdr:cNvSpPr/>
        </xdr:nvSpPr>
        <xdr:spPr>
          <a:xfrm>
            <a:off x="10200585" y="2604723"/>
            <a:ext cx="5842574" cy="343279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676</xdr:row>
      <xdr:rowOff>77278</xdr:rowOff>
    </xdr:from>
    <xdr:to>
      <xdr:col>28</xdr:col>
      <xdr:colOff>458940</xdr:colOff>
      <xdr:row>695</xdr:row>
      <xdr:rowOff>123756</xdr:rowOff>
    </xdr:to>
    <xdr:grpSp>
      <xdr:nvGrpSpPr>
        <xdr:cNvPr id="450" name="Group 449">
          <a:extLst>
            <a:ext uri="{FF2B5EF4-FFF2-40B4-BE49-F238E27FC236}">
              <a16:creationId xmlns:a16="http://schemas.microsoft.com/office/drawing/2014/main" id="{00000000-0008-0000-0500-0000D2010000}"/>
            </a:ext>
          </a:extLst>
        </xdr:cNvPr>
        <xdr:cNvGrpSpPr/>
      </xdr:nvGrpSpPr>
      <xdr:grpSpPr>
        <a:xfrm>
          <a:off x="8696300" y="145962178"/>
          <a:ext cx="9796640" cy="4148578"/>
          <a:chOff x="9743843" y="819149"/>
          <a:chExt cx="6429376" cy="4094144"/>
        </a:xfrm>
      </xdr:grpSpPr>
      <xdr:grpSp>
        <xdr:nvGrpSpPr>
          <xdr:cNvPr id="451" name="Group 450">
            <a:extLst>
              <a:ext uri="{FF2B5EF4-FFF2-40B4-BE49-F238E27FC236}">
                <a16:creationId xmlns:a16="http://schemas.microsoft.com/office/drawing/2014/main" id="{00000000-0008-0000-0500-0000D301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453" name="Group 452">
              <a:extLst>
                <a:ext uri="{FF2B5EF4-FFF2-40B4-BE49-F238E27FC236}">
                  <a16:creationId xmlns:a16="http://schemas.microsoft.com/office/drawing/2014/main" id="{00000000-0008-0000-0500-0000D501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460" name="Chart 459">
                <a:extLst>
                  <a:ext uri="{FF2B5EF4-FFF2-40B4-BE49-F238E27FC236}">
                    <a16:creationId xmlns:a16="http://schemas.microsoft.com/office/drawing/2014/main" id="{00000000-0008-0000-0500-0000DC01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8"/>
              </a:graphicData>
            </a:graphic>
          </xdr:graphicFrame>
          <xdr:cxnSp macro="">
            <xdr:nvCxnSpPr>
              <xdr:cNvPr id="461" name="Straight Connector 460">
                <a:extLst>
                  <a:ext uri="{FF2B5EF4-FFF2-40B4-BE49-F238E27FC236}">
                    <a16:creationId xmlns:a16="http://schemas.microsoft.com/office/drawing/2014/main" id="{00000000-0008-0000-0500-0000DD01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62" name="Straight Connector 461">
                <a:extLst>
                  <a:ext uri="{FF2B5EF4-FFF2-40B4-BE49-F238E27FC236}">
                    <a16:creationId xmlns:a16="http://schemas.microsoft.com/office/drawing/2014/main" id="{00000000-0008-0000-0500-0000DE01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63" name="Straight Connector 462">
                <a:extLst>
                  <a:ext uri="{FF2B5EF4-FFF2-40B4-BE49-F238E27FC236}">
                    <a16:creationId xmlns:a16="http://schemas.microsoft.com/office/drawing/2014/main" id="{00000000-0008-0000-0500-0000DF01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64" name="Straight Connector 463">
                <a:extLst>
                  <a:ext uri="{FF2B5EF4-FFF2-40B4-BE49-F238E27FC236}">
                    <a16:creationId xmlns:a16="http://schemas.microsoft.com/office/drawing/2014/main" id="{00000000-0008-0000-0500-0000E001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65" name="Straight Connector 464">
                <a:extLst>
                  <a:ext uri="{FF2B5EF4-FFF2-40B4-BE49-F238E27FC236}">
                    <a16:creationId xmlns:a16="http://schemas.microsoft.com/office/drawing/2014/main" id="{00000000-0008-0000-0500-0000E101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54" name="TextBox 453">
              <a:extLst>
                <a:ext uri="{FF2B5EF4-FFF2-40B4-BE49-F238E27FC236}">
                  <a16:creationId xmlns:a16="http://schemas.microsoft.com/office/drawing/2014/main" id="{00000000-0008-0000-0500-0000D601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455" name="TextBox 454">
              <a:extLst>
                <a:ext uri="{FF2B5EF4-FFF2-40B4-BE49-F238E27FC236}">
                  <a16:creationId xmlns:a16="http://schemas.microsoft.com/office/drawing/2014/main" id="{00000000-0008-0000-0500-0000D701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456" name="TextBox 455">
              <a:extLst>
                <a:ext uri="{FF2B5EF4-FFF2-40B4-BE49-F238E27FC236}">
                  <a16:creationId xmlns:a16="http://schemas.microsoft.com/office/drawing/2014/main" id="{00000000-0008-0000-0500-0000D801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457" name="TextBox 456">
              <a:extLst>
                <a:ext uri="{FF2B5EF4-FFF2-40B4-BE49-F238E27FC236}">
                  <a16:creationId xmlns:a16="http://schemas.microsoft.com/office/drawing/2014/main" id="{00000000-0008-0000-0500-0000D901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458" name="TextBox 457">
              <a:extLst>
                <a:ext uri="{FF2B5EF4-FFF2-40B4-BE49-F238E27FC236}">
                  <a16:creationId xmlns:a16="http://schemas.microsoft.com/office/drawing/2014/main" id="{00000000-0008-0000-0500-0000DA01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459" name="TextBox 458">
              <a:extLst>
                <a:ext uri="{FF2B5EF4-FFF2-40B4-BE49-F238E27FC236}">
                  <a16:creationId xmlns:a16="http://schemas.microsoft.com/office/drawing/2014/main" id="{00000000-0008-0000-0500-0000DB01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00000000-0008-0000-0500-0000D4010000}"/>
              </a:ext>
            </a:extLst>
          </xdr:cNvPr>
          <xdr:cNvSpPr/>
        </xdr:nvSpPr>
        <xdr:spPr>
          <a:xfrm>
            <a:off x="10241997" y="2256187"/>
            <a:ext cx="5842574" cy="256145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700</xdr:row>
      <xdr:rowOff>77278</xdr:rowOff>
    </xdr:from>
    <xdr:to>
      <xdr:col>28</xdr:col>
      <xdr:colOff>458940</xdr:colOff>
      <xdr:row>719</xdr:row>
      <xdr:rowOff>123756</xdr:rowOff>
    </xdr:to>
    <xdr:grpSp>
      <xdr:nvGrpSpPr>
        <xdr:cNvPr id="466" name="Group 465">
          <a:extLst>
            <a:ext uri="{FF2B5EF4-FFF2-40B4-BE49-F238E27FC236}">
              <a16:creationId xmlns:a16="http://schemas.microsoft.com/office/drawing/2014/main" id="{00000000-0008-0000-0500-0000E2010000}"/>
            </a:ext>
          </a:extLst>
        </xdr:cNvPr>
        <xdr:cNvGrpSpPr/>
      </xdr:nvGrpSpPr>
      <xdr:grpSpPr>
        <a:xfrm>
          <a:off x="8696300" y="151143778"/>
          <a:ext cx="9796640" cy="4148578"/>
          <a:chOff x="9743843" y="819149"/>
          <a:chExt cx="6429376" cy="4094144"/>
        </a:xfrm>
      </xdr:grpSpPr>
      <xdr:grpSp>
        <xdr:nvGrpSpPr>
          <xdr:cNvPr id="467" name="Group 466">
            <a:extLst>
              <a:ext uri="{FF2B5EF4-FFF2-40B4-BE49-F238E27FC236}">
                <a16:creationId xmlns:a16="http://schemas.microsoft.com/office/drawing/2014/main" id="{00000000-0008-0000-0500-0000E301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469" name="Group 468">
              <a:extLst>
                <a:ext uri="{FF2B5EF4-FFF2-40B4-BE49-F238E27FC236}">
                  <a16:creationId xmlns:a16="http://schemas.microsoft.com/office/drawing/2014/main" id="{00000000-0008-0000-0500-0000E501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476" name="Chart 475">
                <a:extLst>
                  <a:ext uri="{FF2B5EF4-FFF2-40B4-BE49-F238E27FC236}">
                    <a16:creationId xmlns:a16="http://schemas.microsoft.com/office/drawing/2014/main" id="{00000000-0008-0000-0500-0000EC01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9"/>
              </a:graphicData>
            </a:graphic>
          </xdr:graphicFrame>
          <xdr:cxnSp macro="">
            <xdr:nvCxnSpPr>
              <xdr:cNvPr id="477" name="Straight Connector 476">
                <a:extLst>
                  <a:ext uri="{FF2B5EF4-FFF2-40B4-BE49-F238E27FC236}">
                    <a16:creationId xmlns:a16="http://schemas.microsoft.com/office/drawing/2014/main" id="{00000000-0008-0000-0500-0000ED01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78" name="Straight Connector 477">
                <a:extLst>
                  <a:ext uri="{FF2B5EF4-FFF2-40B4-BE49-F238E27FC236}">
                    <a16:creationId xmlns:a16="http://schemas.microsoft.com/office/drawing/2014/main" id="{00000000-0008-0000-0500-0000EE01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79" name="Straight Connector 478">
                <a:extLst>
                  <a:ext uri="{FF2B5EF4-FFF2-40B4-BE49-F238E27FC236}">
                    <a16:creationId xmlns:a16="http://schemas.microsoft.com/office/drawing/2014/main" id="{00000000-0008-0000-0500-0000EF01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0" name="Straight Connector 479">
                <a:extLst>
                  <a:ext uri="{FF2B5EF4-FFF2-40B4-BE49-F238E27FC236}">
                    <a16:creationId xmlns:a16="http://schemas.microsoft.com/office/drawing/2014/main" id="{00000000-0008-0000-0500-0000F001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1" name="Straight Connector 480">
                <a:extLst>
                  <a:ext uri="{FF2B5EF4-FFF2-40B4-BE49-F238E27FC236}">
                    <a16:creationId xmlns:a16="http://schemas.microsoft.com/office/drawing/2014/main" id="{00000000-0008-0000-0500-0000F101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70" name="TextBox 469">
              <a:extLst>
                <a:ext uri="{FF2B5EF4-FFF2-40B4-BE49-F238E27FC236}">
                  <a16:creationId xmlns:a16="http://schemas.microsoft.com/office/drawing/2014/main" id="{00000000-0008-0000-0500-0000E601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471" name="TextBox 470">
              <a:extLst>
                <a:ext uri="{FF2B5EF4-FFF2-40B4-BE49-F238E27FC236}">
                  <a16:creationId xmlns:a16="http://schemas.microsoft.com/office/drawing/2014/main" id="{00000000-0008-0000-0500-0000E701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472" name="TextBox 471">
              <a:extLst>
                <a:ext uri="{FF2B5EF4-FFF2-40B4-BE49-F238E27FC236}">
                  <a16:creationId xmlns:a16="http://schemas.microsoft.com/office/drawing/2014/main" id="{00000000-0008-0000-0500-0000E801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473" name="TextBox 472">
              <a:extLst>
                <a:ext uri="{FF2B5EF4-FFF2-40B4-BE49-F238E27FC236}">
                  <a16:creationId xmlns:a16="http://schemas.microsoft.com/office/drawing/2014/main" id="{00000000-0008-0000-0500-0000E901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474" name="TextBox 473">
              <a:extLst>
                <a:ext uri="{FF2B5EF4-FFF2-40B4-BE49-F238E27FC236}">
                  <a16:creationId xmlns:a16="http://schemas.microsoft.com/office/drawing/2014/main" id="{00000000-0008-0000-0500-0000EA01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475" name="TextBox 474">
              <a:extLst>
                <a:ext uri="{FF2B5EF4-FFF2-40B4-BE49-F238E27FC236}">
                  <a16:creationId xmlns:a16="http://schemas.microsoft.com/office/drawing/2014/main" id="{00000000-0008-0000-0500-0000EB01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468" name="Rectangle 467">
            <a:extLst>
              <a:ext uri="{FF2B5EF4-FFF2-40B4-BE49-F238E27FC236}">
                <a16:creationId xmlns:a16="http://schemas.microsoft.com/office/drawing/2014/main" id="{00000000-0008-0000-0500-0000E4010000}"/>
              </a:ext>
            </a:extLst>
          </xdr:cNvPr>
          <xdr:cNvSpPr/>
        </xdr:nvSpPr>
        <xdr:spPr>
          <a:xfrm>
            <a:off x="10200585" y="3224344"/>
            <a:ext cx="5842574" cy="401368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724</xdr:row>
      <xdr:rowOff>77278</xdr:rowOff>
    </xdr:from>
    <xdr:to>
      <xdr:col>28</xdr:col>
      <xdr:colOff>458940</xdr:colOff>
      <xdr:row>743</xdr:row>
      <xdr:rowOff>123756</xdr:rowOff>
    </xdr:to>
    <xdr:grpSp>
      <xdr:nvGrpSpPr>
        <xdr:cNvPr id="482" name="Group 481">
          <a:extLst>
            <a:ext uri="{FF2B5EF4-FFF2-40B4-BE49-F238E27FC236}">
              <a16:creationId xmlns:a16="http://schemas.microsoft.com/office/drawing/2014/main" id="{00000000-0008-0000-0500-0000F2010000}"/>
            </a:ext>
          </a:extLst>
        </xdr:cNvPr>
        <xdr:cNvGrpSpPr/>
      </xdr:nvGrpSpPr>
      <xdr:grpSpPr>
        <a:xfrm>
          <a:off x="8696300" y="156325378"/>
          <a:ext cx="9796640" cy="4148578"/>
          <a:chOff x="9743843" y="819149"/>
          <a:chExt cx="6429376" cy="4094144"/>
        </a:xfrm>
      </xdr:grpSpPr>
      <xdr:grpSp>
        <xdr:nvGrpSpPr>
          <xdr:cNvPr id="483" name="Group 482">
            <a:extLst>
              <a:ext uri="{FF2B5EF4-FFF2-40B4-BE49-F238E27FC236}">
                <a16:creationId xmlns:a16="http://schemas.microsoft.com/office/drawing/2014/main" id="{00000000-0008-0000-0500-0000F301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485" name="Group 484">
              <a:extLst>
                <a:ext uri="{FF2B5EF4-FFF2-40B4-BE49-F238E27FC236}">
                  <a16:creationId xmlns:a16="http://schemas.microsoft.com/office/drawing/2014/main" id="{00000000-0008-0000-0500-0000F501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492" name="Chart 491">
                <a:extLst>
                  <a:ext uri="{FF2B5EF4-FFF2-40B4-BE49-F238E27FC236}">
                    <a16:creationId xmlns:a16="http://schemas.microsoft.com/office/drawing/2014/main" id="{00000000-0008-0000-0500-0000FC01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0"/>
              </a:graphicData>
            </a:graphic>
          </xdr:graphicFrame>
          <xdr:cxnSp macro="">
            <xdr:nvCxnSpPr>
              <xdr:cNvPr id="493" name="Straight Connector 492">
                <a:extLst>
                  <a:ext uri="{FF2B5EF4-FFF2-40B4-BE49-F238E27FC236}">
                    <a16:creationId xmlns:a16="http://schemas.microsoft.com/office/drawing/2014/main" id="{00000000-0008-0000-0500-0000FD01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4" name="Straight Connector 493">
                <a:extLst>
                  <a:ext uri="{FF2B5EF4-FFF2-40B4-BE49-F238E27FC236}">
                    <a16:creationId xmlns:a16="http://schemas.microsoft.com/office/drawing/2014/main" id="{00000000-0008-0000-0500-0000FE01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5" name="Straight Connector 494">
                <a:extLst>
                  <a:ext uri="{FF2B5EF4-FFF2-40B4-BE49-F238E27FC236}">
                    <a16:creationId xmlns:a16="http://schemas.microsoft.com/office/drawing/2014/main" id="{00000000-0008-0000-0500-0000FF01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6" name="Straight Connector 495">
                <a:extLst>
                  <a:ext uri="{FF2B5EF4-FFF2-40B4-BE49-F238E27FC236}">
                    <a16:creationId xmlns:a16="http://schemas.microsoft.com/office/drawing/2014/main" id="{00000000-0008-0000-0500-00000002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7" name="Straight Connector 496">
                <a:extLst>
                  <a:ext uri="{FF2B5EF4-FFF2-40B4-BE49-F238E27FC236}">
                    <a16:creationId xmlns:a16="http://schemas.microsoft.com/office/drawing/2014/main" id="{00000000-0008-0000-0500-00000102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86" name="TextBox 485">
              <a:extLst>
                <a:ext uri="{FF2B5EF4-FFF2-40B4-BE49-F238E27FC236}">
                  <a16:creationId xmlns:a16="http://schemas.microsoft.com/office/drawing/2014/main" id="{00000000-0008-0000-0500-0000F601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487" name="TextBox 486">
              <a:extLst>
                <a:ext uri="{FF2B5EF4-FFF2-40B4-BE49-F238E27FC236}">
                  <a16:creationId xmlns:a16="http://schemas.microsoft.com/office/drawing/2014/main" id="{00000000-0008-0000-0500-0000F701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488" name="TextBox 487">
              <a:extLst>
                <a:ext uri="{FF2B5EF4-FFF2-40B4-BE49-F238E27FC236}">
                  <a16:creationId xmlns:a16="http://schemas.microsoft.com/office/drawing/2014/main" id="{00000000-0008-0000-0500-0000F801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489" name="TextBox 488">
              <a:extLst>
                <a:ext uri="{FF2B5EF4-FFF2-40B4-BE49-F238E27FC236}">
                  <a16:creationId xmlns:a16="http://schemas.microsoft.com/office/drawing/2014/main" id="{00000000-0008-0000-0500-0000F901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490" name="TextBox 489">
              <a:extLst>
                <a:ext uri="{FF2B5EF4-FFF2-40B4-BE49-F238E27FC236}">
                  <a16:creationId xmlns:a16="http://schemas.microsoft.com/office/drawing/2014/main" id="{00000000-0008-0000-0500-0000FA01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491" name="TextBox 490">
              <a:extLst>
                <a:ext uri="{FF2B5EF4-FFF2-40B4-BE49-F238E27FC236}">
                  <a16:creationId xmlns:a16="http://schemas.microsoft.com/office/drawing/2014/main" id="{00000000-0008-0000-0500-0000FB01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484" name="Rectangle 483">
            <a:extLst>
              <a:ext uri="{FF2B5EF4-FFF2-40B4-BE49-F238E27FC236}">
                <a16:creationId xmlns:a16="http://schemas.microsoft.com/office/drawing/2014/main" id="{00000000-0008-0000-0500-0000F4010000}"/>
              </a:ext>
            </a:extLst>
          </xdr:cNvPr>
          <xdr:cNvSpPr/>
        </xdr:nvSpPr>
        <xdr:spPr>
          <a:xfrm>
            <a:off x="10221291" y="2653132"/>
            <a:ext cx="5842574" cy="198055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748</xdr:row>
      <xdr:rowOff>77278</xdr:rowOff>
    </xdr:from>
    <xdr:to>
      <xdr:col>28</xdr:col>
      <xdr:colOff>458940</xdr:colOff>
      <xdr:row>767</xdr:row>
      <xdr:rowOff>123756</xdr:rowOff>
    </xdr:to>
    <xdr:grpSp>
      <xdr:nvGrpSpPr>
        <xdr:cNvPr id="498" name="Group 497">
          <a:extLst>
            <a:ext uri="{FF2B5EF4-FFF2-40B4-BE49-F238E27FC236}">
              <a16:creationId xmlns:a16="http://schemas.microsoft.com/office/drawing/2014/main" id="{00000000-0008-0000-0500-000002020000}"/>
            </a:ext>
          </a:extLst>
        </xdr:cNvPr>
        <xdr:cNvGrpSpPr/>
      </xdr:nvGrpSpPr>
      <xdr:grpSpPr>
        <a:xfrm>
          <a:off x="8696300" y="161506978"/>
          <a:ext cx="9796640" cy="4148578"/>
          <a:chOff x="9743843" y="819149"/>
          <a:chExt cx="6429376" cy="4094144"/>
        </a:xfrm>
      </xdr:grpSpPr>
      <xdr:grpSp>
        <xdr:nvGrpSpPr>
          <xdr:cNvPr id="499" name="Group 498">
            <a:extLst>
              <a:ext uri="{FF2B5EF4-FFF2-40B4-BE49-F238E27FC236}">
                <a16:creationId xmlns:a16="http://schemas.microsoft.com/office/drawing/2014/main" id="{00000000-0008-0000-0500-00000302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501" name="Group 500">
              <a:extLst>
                <a:ext uri="{FF2B5EF4-FFF2-40B4-BE49-F238E27FC236}">
                  <a16:creationId xmlns:a16="http://schemas.microsoft.com/office/drawing/2014/main" id="{00000000-0008-0000-0500-00000502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508" name="Chart 507">
                <a:extLst>
                  <a:ext uri="{FF2B5EF4-FFF2-40B4-BE49-F238E27FC236}">
                    <a16:creationId xmlns:a16="http://schemas.microsoft.com/office/drawing/2014/main" id="{00000000-0008-0000-0500-00000C02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1"/>
              </a:graphicData>
            </a:graphic>
          </xdr:graphicFrame>
          <xdr:cxnSp macro="">
            <xdr:nvCxnSpPr>
              <xdr:cNvPr id="509" name="Straight Connector 508">
                <a:extLst>
                  <a:ext uri="{FF2B5EF4-FFF2-40B4-BE49-F238E27FC236}">
                    <a16:creationId xmlns:a16="http://schemas.microsoft.com/office/drawing/2014/main" id="{00000000-0008-0000-0500-00000D02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0" name="Straight Connector 509">
                <a:extLst>
                  <a:ext uri="{FF2B5EF4-FFF2-40B4-BE49-F238E27FC236}">
                    <a16:creationId xmlns:a16="http://schemas.microsoft.com/office/drawing/2014/main" id="{00000000-0008-0000-0500-00000E02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1" name="Straight Connector 510">
                <a:extLst>
                  <a:ext uri="{FF2B5EF4-FFF2-40B4-BE49-F238E27FC236}">
                    <a16:creationId xmlns:a16="http://schemas.microsoft.com/office/drawing/2014/main" id="{00000000-0008-0000-0500-00000F02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2" name="Straight Connector 511">
                <a:extLst>
                  <a:ext uri="{FF2B5EF4-FFF2-40B4-BE49-F238E27FC236}">
                    <a16:creationId xmlns:a16="http://schemas.microsoft.com/office/drawing/2014/main" id="{00000000-0008-0000-0500-00001002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3" name="Straight Connector 512">
                <a:extLst>
                  <a:ext uri="{FF2B5EF4-FFF2-40B4-BE49-F238E27FC236}">
                    <a16:creationId xmlns:a16="http://schemas.microsoft.com/office/drawing/2014/main" id="{00000000-0008-0000-0500-00001102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02" name="TextBox 501">
              <a:extLst>
                <a:ext uri="{FF2B5EF4-FFF2-40B4-BE49-F238E27FC236}">
                  <a16:creationId xmlns:a16="http://schemas.microsoft.com/office/drawing/2014/main" id="{00000000-0008-0000-0500-00000602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503" name="TextBox 502">
              <a:extLst>
                <a:ext uri="{FF2B5EF4-FFF2-40B4-BE49-F238E27FC236}">
                  <a16:creationId xmlns:a16="http://schemas.microsoft.com/office/drawing/2014/main" id="{00000000-0008-0000-0500-00000702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504" name="TextBox 503">
              <a:extLst>
                <a:ext uri="{FF2B5EF4-FFF2-40B4-BE49-F238E27FC236}">
                  <a16:creationId xmlns:a16="http://schemas.microsoft.com/office/drawing/2014/main" id="{00000000-0008-0000-0500-00000802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505" name="TextBox 504">
              <a:extLst>
                <a:ext uri="{FF2B5EF4-FFF2-40B4-BE49-F238E27FC236}">
                  <a16:creationId xmlns:a16="http://schemas.microsoft.com/office/drawing/2014/main" id="{00000000-0008-0000-0500-00000902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506" name="TextBox 505">
              <a:extLst>
                <a:ext uri="{FF2B5EF4-FFF2-40B4-BE49-F238E27FC236}">
                  <a16:creationId xmlns:a16="http://schemas.microsoft.com/office/drawing/2014/main" id="{00000000-0008-0000-0500-00000A02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507" name="TextBox 506">
              <a:extLst>
                <a:ext uri="{FF2B5EF4-FFF2-40B4-BE49-F238E27FC236}">
                  <a16:creationId xmlns:a16="http://schemas.microsoft.com/office/drawing/2014/main" id="{00000000-0008-0000-0500-00000B02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500" name="Rectangle 499">
            <a:extLst>
              <a:ext uri="{FF2B5EF4-FFF2-40B4-BE49-F238E27FC236}">
                <a16:creationId xmlns:a16="http://schemas.microsoft.com/office/drawing/2014/main" id="{00000000-0008-0000-0500-000004020000}"/>
              </a:ext>
            </a:extLst>
          </xdr:cNvPr>
          <xdr:cNvSpPr/>
        </xdr:nvSpPr>
        <xdr:spPr>
          <a:xfrm>
            <a:off x="10235095" y="1675291"/>
            <a:ext cx="5842574" cy="440095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772</xdr:row>
      <xdr:rowOff>77278</xdr:rowOff>
    </xdr:from>
    <xdr:to>
      <xdr:col>28</xdr:col>
      <xdr:colOff>458940</xdr:colOff>
      <xdr:row>791</xdr:row>
      <xdr:rowOff>123756</xdr:rowOff>
    </xdr:to>
    <xdr:grpSp>
      <xdr:nvGrpSpPr>
        <xdr:cNvPr id="514" name="Group 513">
          <a:extLst>
            <a:ext uri="{FF2B5EF4-FFF2-40B4-BE49-F238E27FC236}">
              <a16:creationId xmlns:a16="http://schemas.microsoft.com/office/drawing/2014/main" id="{00000000-0008-0000-0500-000012020000}"/>
            </a:ext>
          </a:extLst>
        </xdr:cNvPr>
        <xdr:cNvGrpSpPr/>
      </xdr:nvGrpSpPr>
      <xdr:grpSpPr>
        <a:xfrm>
          <a:off x="8696300" y="166688578"/>
          <a:ext cx="9796640" cy="4148578"/>
          <a:chOff x="9743843" y="819149"/>
          <a:chExt cx="6429376" cy="4094144"/>
        </a:xfrm>
      </xdr:grpSpPr>
      <xdr:grpSp>
        <xdr:nvGrpSpPr>
          <xdr:cNvPr id="515" name="Group 514">
            <a:extLst>
              <a:ext uri="{FF2B5EF4-FFF2-40B4-BE49-F238E27FC236}">
                <a16:creationId xmlns:a16="http://schemas.microsoft.com/office/drawing/2014/main" id="{00000000-0008-0000-0500-00001302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517" name="Group 516">
              <a:extLst>
                <a:ext uri="{FF2B5EF4-FFF2-40B4-BE49-F238E27FC236}">
                  <a16:creationId xmlns:a16="http://schemas.microsoft.com/office/drawing/2014/main" id="{00000000-0008-0000-0500-00001502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524" name="Chart 523">
                <a:extLst>
                  <a:ext uri="{FF2B5EF4-FFF2-40B4-BE49-F238E27FC236}">
                    <a16:creationId xmlns:a16="http://schemas.microsoft.com/office/drawing/2014/main" id="{00000000-0008-0000-0500-00001C02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2"/>
              </a:graphicData>
            </a:graphic>
          </xdr:graphicFrame>
          <xdr:cxnSp macro="">
            <xdr:nvCxnSpPr>
              <xdr:cNvPr id="525" name="Straight Connector 524">
                <a:extLst>
                  <a:ext uri="{FF2B5EF4-FFF2-40B4-BE49-F238E27FC236}">
                    <a16:creationId xmlns:a16="http://schemas.microsoft.com/office/drawing/2014/main" id="{00000000-0008-0000-0500-00001D02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6" name="Straight Connector 525">
                <a:extLst>
                  <a:ext uri="{FF2B5EF4-FFF2-40B4-BE49-F238E27FC236}">
                    <a16:creationId xmlns:a16="http://schemas.microsoft.com/office/drawing/2014/main" id="{00000000-0008-0000-0500-00001E02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7" name="Straight Connector 526">
                <a:extLst>
                  <a:ext uri="{FF2B5EF4-FFF2-40B4-BE49-F238E27FC236}">
                    <a16:creationId xmlns:a16="http://schemas.microsoft.com/office/drawing/2014/main" id="{00000000-0008-0000-0500-00001F02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8" name="Straight Connector 527">
                <a:extLst>
                  <a:ext uri="{FF2B5EF4-FFF2-40B4-BE49-F238E27FC236}">
                    <a16:creationId xmlns:a16="http://schemas.microsoft.com/office/drawing/2014/main" id="{00000000-0008-0000-0500-00002002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9" name="Straight Connector 528">
                <a:extLst>
                  <a:ext uri="{FF2B5EF4-FFF2-40B4-BE49-F238E27FC236}">
                    <a16:creationId xmlns:a16="http://schemas.microsoft.com/office/drawing/2014/main" id="{00000000-0008-0000-0500-00002102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18" name="TextBox 517">
              <a:extLst>
                <a:ext uri="{FF2B5EF4-FFF2-40B4-BE49-F238E27FC236}">
                  <a16:creationId xmlns:a16="http://schemas.microsoft.com/office/drawing/2014/main" id="{00000000-0008-0000-0500-00001602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519" name="TextBox 518">
              <a:extLst>
                <a:ext uri="{FF2B5EF4-FFF2-40B4-BE49-F238E27FC236}">
                  <a16:creationId xmlns:a16="http://schemas.microsoft.com/office/drawing/2014/main" id="{00000000-0008-0000-0500-00001702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520" name="TextBox 519">
              <a:extLst>
                <a:ext uri="{FF2B5EF4-FFF2-40B4-BE49-F238E27FC236}">
                  <a16:creationId xmlns:a16="http://schemas.microsoft.com/office/drawing/2014/main" id="{00000000-0008-0000-0500-00001802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521" name="TextBox 520">
              <a:extLst>
                <a:ext uri="{FF2B5EF4-FFF2-40B4-BE49-F238E27FC236}">
                  <a16:creationId xmlns:a16="http://schemas.microsoft.com/office/drawing/2014/main" id="{00000000-0008-0000-0500-00001902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522" name="TextBox 521">
              <a:extLst>
                <a:ext uri="{FF2B5EF4-FFF2-40B4-BE49-F238E27FC236}">
                  <a16:creationId xmlns:a16="http://schemas.microsoft.com/office/drawing/2014/main" id="{00000000-0008-0000-0500-00001A02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523" name="TextBox 522">
              <a:extLst>
                <a:ext uri="{FF2B5EF4-FFF2-40B4-BE49-F238E27FC236}">
                  <a16:creationId xmlns:a16="http://schemas.microsoft.com/office/drawing/2014/main" id="{00000000-0008-0000-0500-00001B02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516" name="Rectangle 515">
            <a:extLst>
              <a:ext uri="{FF2B5EF4-FFF2-40B4-BE49-F238E27FC236}">
                <a16:creationId xmlns:a16="http://schemas.microsoft.com/office/drawing/2014/main" id="{00000000-0008-0000-0500-000014020000}"/>
              </a:ext>
            </a:extLst>
          </xdr:cNvPr>
          <xdr:cNvSpPr/>
        </xdr:nvSpPr>
        <xdr:spPr>
          <a:xfrm>
            <a:off x="10235095" y="1510705"/>
            <a:ext cx="5842574" cy="236782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796</xdr:row>
      <xdr:rowOff>77278</xdr:rowOff>
    </xdr:from>
    <xdr:to>
      <xdr:col>28</xdr:col>
      <xdr:colOff>458940</xdr:colOff>
      <xdr:row>815</xdr:row>
      <xdr:rowOff>123756</xdr:rowOff>
    </xdr:to>
    <xdr:grpSp>
      <xdr:nvGrpSpPr>
        <xdr:cNvPr id="530" name="Group 529">
          <a:extLst>
            <a:ext uri="{FF2B5EF4-FFF2-40B4-BE49-F238E27FC236}">
              <a16:creationId xmlns:a16="http://schemas.microsoft.com/office/drawing/2014/main" id="{00000000-0008-0000-0500-000022020000}"/>
            </a:ext>
          </a:extLst>
        </xdr:cNvPr>
        <xdr:cNvGrpSpPr/>
      </xdr:nvGrpSpPr>
      <xdr:grpSpPr>
        <a:xfrm>
          <a:off x="8696300" y="171870178"/>
          <a:ext cx="9796640" cy="4148578"/>
          <a:chOff x="9743843" y="819149"/>
          <a:chExt cx="6429376" cy="4094144"/>
        </a:xfrm>
      </xdr:grpSpPr>
      <xdr:grpSp>
        <xdr:nvGrpSpPr>
          <xdr:cNvPr id="531" name="Group 530">
            <a:extLst>
              <a:ext uri="{FF2B5EF4-FFF2-40B4-BE49-F238E27FC236}">
                <a16:creationId xmlns:a16="http://schemas.microsoft.com/office/drawing/2014/main" id="{00000000-0008-0000-0500-00002302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533" name="Group 532">
              <a:extLst>
                <a:ext uri="{FF2B5EF4-FFF2-40B4-BE49-F238E27FC236}">
                  <a16:creationId xmlns:a16="http://schemas.microsoft.com/office/drawing/2014/main" id="{00000000-0008-0000-0500-00002502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540" name="Chart 539">
                <a:extLst>
                  <a:ext uri="{FF2B5EF4-FFF2-40B4-BE49-F238E27FC236}">
                    <a16:creationId xmlns:a16="http://schemas.microsoft.com/office/drawing/2014/main" id="{00000000-0008-0000-0500-00002C02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3"/>
              </a:graphicData>
            </a:graphic>
          </xdr:graphicFrame>
          <xdr:cxnSp macro="">
            <xdr:nvCxnSpPr>
              <xdr:cNvPr id="541" name="Straight Connector 540">
                <a:extLst>
                  <a:ext uri="{FF2B5EF4-FFF2-40B4-BE49-F238E27FC236}">
                    <a16:creationId xmlns:a16="http://schemas.microsoft.com/office/drawing/2014/main" id="{00000000-0008-0000-0500-00002D02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2" name="Straight Connector 541">
                <a:extLst>
                  <a:ext uri="{FF2B5EF4-FFF2-40B4-BE49-F238E27FC236}">
                    <a16:creationId xmlns:a16="http://schemas.microsoft.com/office/drawing/2014/main" id="{00000000-0008-0000-0500-00002E02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3" name="Straight Connector 542">
                <a:extLst>
                  <a:ext uri="{FF2B5EF4-FFF2-40B4-BE49-F238E27FC236}">
                    <a16:creationId xmlns:a16="http://schemas.microsoft.com/office/drawing/2014/main" id="{00000000-0008-0000-0500-00002F02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4" name="Straight Connector 543">
                <a:extLst>
                  <a:ext uri="{FF2B5EF4-FFF2-40B4-BE49-F238E27FC236}">
                    <a16:creationId xmlns:a16="http://schemas.microsoft.com/office/drawing/2014/main" id="{00000000-0008-0000-0500-00003002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5" name="Straight Connector 544">
                <a:extLst>
                  <a:ext uri="{FF2B5EF4-FFF2-40B4-BE49-F238E27FC236}">
                    <a16:creationId xmlns:a16="http://schemas.microsoft.com/office/drawing/2014/main" id="{00000000-0008-0000-0500-00003102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34" name="TextBox 533">
              <a:extLst>
                <a:ext uri="{FF2B5EF4-FFF2-40B4-BE49-F238E27FC236}">
                  <a16:creationId xmlns:a16="http://schemas.microsoft.com/office/drawing/2014/main" id="{00000000-0008-0000-0500-00002602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535" name="TextBox 534">
              <a:extLst>
                <a:ext uri="{FF2B5EF4-FFF2-40B4-BE49-F238E27FC236}">
                  <a16:creationId xmlns:a16="http://schemas.microsoft.com/office/drawing/2014/main" id="{00000000-0008-0000-0500-00002702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536" name="TextBox 535">
              <a:extLst>
                <a:ext uri="{FF2B5EF4-FFF2-40B4-BE49-F238E27FC236}">
                  <a16:creationId xmlns:a16="http://schemas.microsoft.com/office/drawing/2014/main" id="{00000000-0008-0000-0500-00002802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537" name="TextBox 536">
              <a:extLst>
                <a:ext uri="{FF2B5EF4-FFF2-40B4-BE49-F238E27FC236}">
                  <a16:creationId xmlns:a16="http://schemas.microsoft.com/office/drawing/2014/main" id="{00000000-0008-0000-0500-00002902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538" name="TextBox 537">
              <a:extLst>
                <a:ext uri="{FF2B5EF4-FFF2-40B4-BE49-F238E27FC236}">
                  <a16:creationId xmlns:a16="http://schemas.microsoft.com/office/drawing/2014/main" id="{00000000-0008-0000-0500-00002A02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539" name="TextBox 538">
              <a:extLst>
                <a:ext uri="{FF2B5EF4-FFF2-40B4-BE49-F238E27FC236}">
                  <a16:creationId xmlns:a16="http://schemas.microsoft.com/office/drawing/2014/main" id="{00000000-0008-0000-0500-00002B02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532" name="Rectangle 531">
            <a:extLst>
              <a:ext uri="{FF2B5EF4-FFF2-40B4-BE49-F238E27FC236}">
                <a16:creationId xmlns:a16="http://schemas.microsoft.com/office/drawing/2014/main" id="{00000000-0008-0000-0500-000024020000}"/>
              </a:ext>
            </a:extLst>
          </xdr:cNvPr>
          <xdr:cNvSpPr/>
        </xdr:nvSpPr>
        <xdr:spPr>
          <a:xfrm>
            <a:off x="10193683" y="2914533"/>
            <a:ext cx="5842574" cy="817677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820</xdr:row>
      <xdr:rowOff>77278</xdr:rowOff>
    </xdr:from>
    <xdr:to>
      <xdr:col>28</xdr:col>
      <xdr:colOff>458940</xdr:colOff>
      <xdr:row>839</xdr:row>
      <xdr:rowOff>123756</xdr:rowOff>
    </xdr:to>
    <xdr:grpSp>
      <xdr:nvGrpSpPr>
        <xdr:cNvPr id="546" name="Group 545">
          <a:extLst>
            <a:ext uri="{FF2B5EF4-FFF2-40B4-BE49-F238E27FC236}">
              <a16:creationId xmlns:a16="http://schemas.microsoft.com/office/drawing/2014/main" id="{00000000-0008-0000-0500-000032020000}"/>
            </a:ext>
          </a:extLst>
        </xdr:cNvPr>
        <xdr:cNvGrpSpPr/>
      </xdr:nvGrpSpPr>
      <xdr:grpSpPr>
        <a:xfrm>
          <a:off x="8696300" y="177051778"/>
          <a:ext cx="9796640" cy="4148578"/>
          <a:chOff x="9743843" y="819149"/>
          <a:chExt cx="6429376" cy="4094144"/>
        </a:xfrm>
      </xdr:grpSpPr>
      <xdr:grpSp>
        <xdr:nvGrpSpPr>
          <xdr:cNvPr id="547" name="Group 546">
            <a:extLst>
              <a:ext uri="{FF2B5EF4-FFF2-40B4-BE49-F238E27FC236}">
                <a16:creationId xmlns:a16="http://schemas.microsoft.com/office/drawing/2014/main" id="{00000000-0008-0000-0500-00003302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549" name="Group 548">
              <a:extLst>
                <a:ext uri="{FF2B5EF4-FFF2-40B4-BE49-F238E27FC236}">
                  <a16:creationId xmlns:a16="http://schemas.microsoft.com/office/drawing/2014/main" id="{00000000-0008-0000-0500-00003502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556" name="Chart 555">
                <a:extLst>
                  <a:ext uri="{FF2B5EF4-FFF2-40B4-BE49-F238E27FC236}">
                    <a16:creationId xmlns:a16="http://schemas.microsoft.com/office/drawing/2014/main" id="{00000000-0008-0000-0500-00003C02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4"/>
              </a:graphicData>
            </a:graphic>
          </xdr:graphicFrame>
          <xdr:cxnSp macro="">
            <xdr:nvCxnSpPr>
              <xdr:cNvPr id="557" name="Straight Connector 556">
                <a:extLst>
                  <a:ext uri="{FF2B5EF4-FFF2-40B4-BE49-F238E27FC236}">
                    <a16:creationId xmlns:a16="http://schemas.microsoft.com/office/drawing/2014/main" id="{00000000-0008-0000-0500-00003D02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8" name="Straight Connector 557">
                <a:extLst>
                  <a:ext uri="{FF2B5EF4-FFF2-40B4-BE49-F238E27FC236}">
                    <a16:creationId xmlns:a16="http://schemas.microsoft.com/office/drawing/2014/main" id="{00000000-0008-0000-0500-00003E02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9" name="Straight Connector 558">
                <a:extLst>
                  <a:ext uri="{FF2B5EF4-FFF2-40B4-BE49-F238E27FC236}">
                    <a16:creationId xmlns:a16="http://schemas.microsoft.com/office/drawing/2014/main" id="{00000000-0008-0000-0500-00003F02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60" name="Straight Connector 559">
                <a:extLst>
                  <a:ext uri="{FF2B5EF4-FFF2-40B4-BE49-F238E27FC236}">
                    <a16:creationId xmlns:a16="http://schemas.microsoft.com/office/drawing/2014/main" id="{00000000-0008-0000-0500-00004002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61" name="Straight Connector 560">
                <a:extLst>
                  <a:ext uri="{FF2B5EF4-FFF2-40B4-BE49-F238E27FC236}">
                    <a16:creationId xmlns:a16="http://schemas.microsoft.com/office/drawing/2014/main" id="{00000000-0008-0000-0500-00004102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50" name="TextBox 549">
              <a:extLst>
                <a:ext uri="{FF2B5EF4-FFF2-40B4-BE49-F238E27FC236}">
                  <a16:creationId xmlns:a16="http://schemas.microsoft.com/office/drawing/2014/main" id="{00000000-0008-0000-0500-00003602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551" name="TextBox 550">
              <a:extLst>
                <a:ext uri="{FF2B5EF4-FFF2-40B4-BE49-F238E27FC236}">
                  <a16:creationId xmlns:a16="http://schemas.microsoft.com/office/drawing/2014/main" id="{00000000-0008-0000-0500-00003702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552" name="TextBox 551">
              <a:extLst>
                <a:ext uri="{FF2B5EF4-FFF2-40B4-BE49-F238E27FC236}">
                  <a16:creationId xmlns:a16="http://schemas.microsoft.com/office/drawing/2014/main" id="{00000000-0008-0000-0500-00003802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553" name="TextBox 552">
              <a:extLst>
                <a:ext uri="{FF2B5EF4-FFF2-40B4-BE49-F238E27FC236}">
                  <a16:creationId xmlns:a16="http://schemas.microsoft.com/office/drawing/2014/main" id="{00000000-0008-0000-0500-00003902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554" name="TextBox 553">
              <a:extLst>
                <a:ext uri="{FF2B5EF4-FFF2-40B4-BE49-F238E27FC236}">
                  <a16:creationId xmlns:a16="http://schemas.microsoft.com/office/drawing/2014/main" id="{00000000-0008-0000-0500-00003A02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555" name="TextBox 554">
              <a:extLst>
                <a:ext uri="{FF2B5EF4-FFF2-40B4-BE49-F238E27FC236}">
                  <a16:creationId xmlns:a16="http://schemas.microsoft.com/office/drawing/2014/main" id="{00000000-0008-0000-0500-00003B02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0000000-0008-0000-0500-000034020000}"/>
              </a:ext>
            </a:extLst>
          </xdr:cNvPr>
          <xdr:cNvSpPr/>
        </xdr:nvSpPr>
        <xdr:spPr>
          <a:xfrm>
            <a:off x="10200585" y="2285230"/>
            <a:ext cx="5842574" cy="614363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844</xdr:row>
      <xdr:rowOff>77278</xdr:rowOff>
    </xdr:from>
    <xdr:to>
      <xdr:col>28</xdr:col>
      <xdr:colOff>458940</xdr:colOff>
      <xdr:row>863</xdr:row>
      <xdr:rowOff>123756</xdr:rowOff>
    </xdr:to>
    <xdr:grpSp>
      <xdr:nvGrpSpPr>
        <xdr:cNvPr id="562" name="Group 561">
          <a:extLst>
            <a:ext uri="{FF2B5EF4-FFF2-40B4-BE49-F238E27FC236}">
              <a16:creationId xmlns:a16="http://schemas.microsoft.com/office/drawing/2014/main" id="{00000000-0008-0000-0500-000042020000}"/>
            </a:ext>
          </a:extLst>
        </xdr:cNvPr>
        <xdr:cNvGrpSpPr/>
      </xdr:nvGrpSpPr>
      <xdr:grpSpPr>
        <a:xfrm>
          <a:off x="8696300" y="182233378"/>
          <a:ext cx="9796640" cy="4148578"/>
          <a:chOff x="9743843" y="819149"/>
          <a:chExt cx="6429376" cy="4094144"/>
        </a:xfrm>
      </xdr:grpSpPr>
      <xdr:grpSp>
        <xdr:nvGrpSpPr>
          <xdr:cNvPr id="563" name="Group 562">
            <a:extLst>
              <a:ext uri="{FF2B5EF4-FFF2-40B4-BE49-F238E27FC236}">
                <a16:creationId xmlns:a16="http://schemas.microsoft.com/office/drawing/2014/main" id="{00000000-0008-0000-0500-00004302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565" name="Group 564">
              <a:extLst>
                <a:ext uri="{FF2B5EF4-FFF2-40B4-BE49-F238E27FC236}">
                  <a16:creationId xmlns:a16="http://schemas.microsoft.com/office/drawing/2014/main" id="{00000000-0008-0000-0500-00004502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572" name="Chart 571">
                <a:extLst>
                  <a:ext uri="{FF2B5EF4-FFF2-40B4-BE49-F238E27FC236}">
                    <a16:creationId xmlns:a16="http://schemas.microsoft.com/office/drawing/2014/main" id="{00000000-0008-0000-0500-00004C02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5"/>
              </a:graphicData>
            </a:graphic>
          </xdr:graphicFrame>
          <xdr:cxnSp macro="">
            <xdr:nvCxnSpPr>
              <xdr:cNvPr id="573" name="Straight Connector 572">
                <a:extLst>
                  <a:ext uri="{FF2B5EF4-FFF2-40B4-BE49-F238E27FC236}">
                    <a16:creationId xmlns:a16="http://schemas.microsoft.com/office/drawing/2014/main" id="{00000000-0008-0000-0500-00004D02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4" name="Straight Connector 573">
                <a:extLst>
                  <a:ext uri="{FF2B5EF4-FFF2-40B4-BE49-F238E27FC236}">
                    <a16:creationId xmlns:a16="http://schemas.microsoft.com/office/drawing/2014/main" id="{00000000-0008-0000-0500-00004E02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5" name="Straight Connector 574">
                <a:extLst>
                  <a:ext uri="{FF2B5EF4-FFF2-40B4-BE49-F238E27FC236}">
                    <a16:creationId xmlns:a16="http://schemas.microsoft.com/office/drawing/2014/main" id="{00000000-0008-0000-0500-00004F02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6" name="Straight Connector 575">
                <a:extLst>
                  <a:ext uri="{FF2B5EF4-FFF2-40B4-BE49-F238E27FC236}">
                    <a16:creationId xmlns:a16="http://schemas.microsoft.com/office/drawing/2014/main" id="{00000000-0008-0000-0500-00005002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7" name="Straight Connector 576">
                <a:extLst>
                  <a:ext uri="{FF2B5EF4-FFF2-40B4-BE49-F238E27FC236}">
                    <a16:creationId xmlns:a16="http://schemas.microsoft.com/office/drawing/2014/main" id="{00000000-0008-0000-0500-00005102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66" name="TextBox 565">
              <a:extLst>
                <a:ext uri="{FF2B5EF4-FFF2-40B4-BE49-F238E27FC236}">
                  <a16:creationId xmlns:a16="http://schemas.microsoft.com/office/drawing/2014/main" id="{00000000-0008-0000-0500-00004602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567" name="TextBox 566">
              <a:extLst>
                <a:ext uri="{FF2B5EF4-FFF2-40B4-BE49-F238E27FC236}">
                  <a16:creationId xmlns:a16="http://schemas.microsoft.com/office/drawing/2014/main" id="{00000000-0008-0000-0500-00004702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568" name="TextBox 567">
              <a:extLst>
                <a:ext uri="{FF2B5EF4-FFF2-40B4-BE49-F238E27FC236}">
                  <a16:creationId xmlns:a16="http://schemas.microsoft.com/office/drawing/2014/main" id="{00000000-0008-0000-0500-00004802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569" name="TextBox 568">
              <a:extLst>
                <a:ext uri="{FF2B5EF4-FFF2-40B4-BE49-F238E27FC236}">
                  <a16:creationId xmlns:a16="http://schemas.microsoft.com/office/drawing/2014/main" id="{00000000-0008-0000-0500-00004902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570" name="TextBox 569">
              <a:extLst>
                <a:ext uri="{FF2B5EF4-FFF2-40B4-BE49-F238E27FC236}">
                  <a16:creationId xmlns:a16="http://schemas.microsoft.com/office/drawing/2014/main" id="{00000000-0008-0000-0500-00004A02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571" name="TextBox 570">
              <a:extLst>
                <a:ext uri="{FF2B5EF4-FFF2-40B4-BE49-F238E27FC236}">
                  <a16:creationId xmlns:a16="http://schemas.microsoft.com/office/drawing/2014/main" id="{00000000-0008-0000-0500-00004B02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00000000-0008-0000-0500-000044020000}"/>
              </a:ext>
            </a:extLst>
          </xdr:cNvPr>
          <xdr:cNvSpPr/>
        </xdr:nvSpPr>
        <xdr:spPr>
          <a:xfrm>
            <a:off x="10221291" y="2236823"/>
            <a:ext cx="5842574" cy="265826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868</xdr:row>
      <xdr:rowOff>77278</xdr:rowOff>
    </xdr:from>
    <xdr:to>
      <xdr:col>28</xdr:col>
      <xdr:colOff>458940</xdr:colOff>
      <xdr:row>887</xdr:row>
      <xdr:rowOff>123756</xdr:rowOff>
    </xdr:to>
    <xdr:grpSp>
      <xdr:nvGrpSpPr>
        <xdr:cNvPr id="578" name="Group 577">
          <a:extLst>
            <a:ext uri="{FF2B5EF4-FFF2-40B4-BE49-F238E27FC236}">
              <a16:creationId xmlns:a16="http://schemas.microsoft.com/office/drawing/2014/main" id="{00000000-0008-0000-0500-000052020000}"/>
            </a:ext>
          </a:extLst>
        </xdr:cNvPr>
        <xdr:cNvGrpSpPr/>
      </xdr:nvGrpSpPr>
      <xdr:grpSpPr>
        <a:xfrm>
          <a:off x="8696300" y="187414978"/>
          <a:ext cx="9796640" cy="4148578"/>
          <a:chOff x="9743843" y="819149"/>
          <a:chExt cx="6429376" cy="4094144"/>
        </a:xfrm>
      </xdr:grpSpPr>
      <xdr:grpSp>
        <xdr:nvGrpSpPr>
          <xdr:cNvPr id="579" name="Group 578">
            <a:extLst>
              <a:ext uri="{FF2B5EF4-FFF2-40B4-BE49-F238E27FC236}">
                <a16:creationId xmlns:a16="http://schemas.microsoft.com/office/drawing/2014/main" id="{00000000-0008-0000-0500-00005302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581" name="Group 580">
              <a:extLst>
                <a:ext uri="{FF2B5EF4-FFF2-40B4-BE49-F238E27FC236}">
                  <a16:creationId xmlns:a16="http://schemas.microsoft.com/office/drawing/2014/main" id="{00000000-0008-0000-0500-00005502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588" name="Chart 587">
                <a:extLst>
                  <a:ext uri="{FF2B5EF4-FFF2-40B4-BE49-F238E27FC236}">
                    <a16:creationId xmlns:a16="http://schemas.microsoft.com/office/drawing/2014/main" id="{00000000-0008-0000-0500-00005C02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6"/>
              </a:graphicData>
            </a:graphic>
          </xdr:graphicFrame>
          <xdr:cxnSp macro="">
            <xdr:nvCxnSpPr>
              <xdr:cNvPr id="589" name="Straight Connector 588">
                <a:extLst>
                  <a:ext uri="{FF2B5EF4-FFF2-40B4-BE49-F238E27FC236}">
                    <a16:creationId xmlns:a16="http://schemas.microsoft.com/office/drawing/2014/main" id="{00000000-0008-0000-0500-00005D02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90" name="Straight Connector 589">
                <a:extLst>
                  <a:ext uri="{FF2B5EF4-FFF2-40B4-BE49-F238E27FC236}">
                    <a16:creationId xmlns:a16="http://schemas.microsoft.com/office/drawing/2014/main" id="{00000000-0008-0000-0500-00005E02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91" name="Straight Connector 590">
                <a:extLst>
                  <a:ext uri="{FF2B5EF4-FFF2-40B4-BE49-F238E27FC236}">
                    <a16:creationId xmlns:a16="http://schemas.microsoft.com/office/drawing/2014/main" id="{00000000-0008-0000-0500-00005F02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92" name="Straight Connector 591">
                <a:extLst>
                  <a:ext uri="{FF2B5EF4-FFF2-40B4-BE49-F238E27FC236}">
                    <a16:creationId xmlns:a16="http://schemas.microsoft.com/office/drawing/2014/main" id="{00000000-0008-0000-0500-00006002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93" name="Straight Connector 592">
                <a:extLst>
                  <a:ext uri="{FF2B5EF4-FFF2-40B4-BE49-F238E27FC236}">
                    <a16:creationId xmlns:a16="http://schemas.microsoft.com/office/drawing/2014/main" id="{00000000-0008-0000-0500-00006102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82" name="TextBox 581">
              <a:extLst>
                <a:ext uri="{FF2B5EF4-FFF2-40B4-BE49-F238E27FC236}">
                  <a16:creationId xmlns:a16="http://schemas.microsoft.com/office/drawing/2014/main" id="{00000000-0008-0000-0500-00005602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583" name="TextBox 582">
              <a:extLst>
                <a:ext uri="{FF2B5EF4-FFF2-40B4-BE49-F238E27FC236}">
                  <a16:creationId xmlns:a16="http://schemas.microsoft.com/office/drawing/2014/main" id="{00000000-0008-0000-0500-00005702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584" name="TextBox 583">
              <a:extLst>
                <a:ext uri="{FF2B5EF4-FFF2-40B4-BE49-F238E27FC236}">
                  <a16:creationId xmlns:a16="http://schemas.microsoft.com/office/drawing/2014/main" id="{00000000-0008-0000-0500-00005802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585" name="TextBox 584">
              <a:extLst>
                <a:ext uri="{FF2B5EF4-FFF2-40B4-BE49-F238E27FC236}">
                  <a16:creationId xmlns:a16="http://schemas.microsoft.com/office/drawing/2014/main" id="{00000000-0008-0000-0500-00005902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586" name="TextBox 585">
              <a:extLst>
                <a:ext uri="{FF2B5EF4-FFF2-40B4-BE49-F238E27FC236}">
                  <a16:creationId xmlns:a16="http://schemas.microsoft.com/office/drawing/2014/main" id="{00000000-0008-0000-0500-00005A02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587" name="TextBox 586">
              <a:extLst>
                <a:ext uri="{FF2B5EF4-FFF2-40B4-BE49-F238E27FC236}">
                  <a16:creationId xmlns:a16="http://schemas.microsoft.com/office/drawing/2014/main" id="{00000000-0008-0000-0500-00005B02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00000000-0008-0000-0500-000054020000}"/>
              </a:ext>
            </a:extLst>
          </xdr:cNvPr>
          <xdr:cNvSpPr/>
        </xdr:nvSpPr>
        <xdr:spPr>
          <a:xfrm>
            <a:off x="10214389" y="1907650"/>
            <a:ext cx="5842574" cy="430413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892</xdr:row>
      <xdr:rowOff>77278</xdr:rowOff>
    </xdr:from>
    <xdr:to>
      <xdr:col>28</xdr:col>
      <xdr:colOff>458940</xdr:colOff>
      <xdr:row>911</xdr:row>
      <xdr:rowOff>123756</xdr:rowOff>
    </xdr:to>
    <xdr:grpSp>
      <xdr:nvGrpSpPr>
        <xdr:cNvPr id="594" name="Group 593">
          <a:extLst>
            <a:ext uri="{FF2B5EF4-FFF2-40B4-BE49-F238E27FC236}">
              <a16:creationId xmlns:a16="http://schemas.microsoft.com/office/drawing/2014/main" id="{00000000-0008-0000-0500-000062020000}"/>
            </a:ext>
          </a:extLst>
        </xdr:cNvPr>
        <xdr:cNvGrpSpPr/>
      </xdr:nvGrpSpPr>
      <xdr:grpSpPr>
        <a:xfrm>
          <a:off x="8696300" y="192596578"/>
          <a:ext cx="9796640" cy="4148578"/>
          <a:chOff x="9743843" y="819149"/>
          <a:chExt cx="6429376" cy="4094144"/>
        </a:xfrm>
      </xdr:grpSpPr>
      <xdr:grpSp>
        <xdr:nvGrpSpPr>
          <xdr:cNvPr id="595" name="Group 594">
            <a:extLst>
              <a:ext uri="{FF2B5EF4-FFF2-40B4-BE49-F238E27FC236}">
                <a16:creationId xmlns:a16="http://schemas.microsoft.com/office/drawing/2014/main" id="{00000000-0008-0000-0500-00006302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597" name="Group 596">
              <a:extLst>
                <a:ext uri="{FF2B5EF4-FFF2-40B4-BE49-F238E27FC236}">
                  <a16:creationId xmlns:a16="http://schemas.microsoft.com/office/drawing/2014/main" id="{00000000-0008-0000-0500-00006502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604" name="Chart 603">
                <a:extLst>
                  <a:ext uri="{FF2B5EF4-FFF2-40B4-BE49-F238E27FC236}">
                    <a16:creationId xmlns:a16="http://schemas.microsoft.com/office/drawing/2014/main" id="{00000000-0008-0000-0500-00006C02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7"/>
              </a:graphicData>
            </a:graphic>
          </xdr:graphicFrame>
          <xdr:cxnSp macro="">
            <xdr:nvCxnSpPr>
              <xdr:cNvPr id="605" name="Straight Connector 604">
                <a:extLst>
                  <a:ext uri="{FF2B5EF4-FFF2-40B4-BE49-F238E27FC236}">
                    <a16:creationId xmlns:a16="http://schemas.microsoft.com/office/drawing/2014/main" id="{00000000-0008-0000-0500-00006D02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6" name="Straight Connector 605">
                <a:extLst>
                  <a:ext uri="{FF2B5EF4-FFF2-40B4-BE49-F238E27FC236}">
                    <a16:creationId xmlns:a16="http://schemas.microsoft.com/office/drawing/2014/main" id="{00000000-0008-0000-0500-00006E02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7" name="Straight Connector 606">
                <a:extLst>
                  <a:ext uri="{FF2B5EF4-FFF2-40B4-BE49-F238E27FC236}">
                    <a16:creationId xmlns:a16="http://schemas.microsoft.com/office/drawing/2014/main" id="{00000000-0008-0000-0500-00006F02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8" name="Straight Connector 607">
                <a:extLst>
                  <a:ext uri="{FF2B5EF4-FFF2-40B4-BE49-F238E27FC236}">
                    <a16:creationId xmlns:a16="http://schemas.microsoft.com/office/drawing/2014/main" id="{00000000-0008-0000-0500-00007002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9" name="Straight Connector 608">
                <a:extLst>
                  <a:ext uri="{FF2B5EF4-FFF2-40B4-BE49-F238E27FC236}">
                    <a16:creationId xmlns:a16="http://schemas.microsoft.com/office/drawing/2014/main" id="{00000000-0008-0000-0500-00007102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98" name="TextBox 597">
              <a:extLst>
                <a:ext uri="{FF2B5EF4-FFF2-40B4-BE49-F238E27FC236}">
                  <a16:creationId xmlns:a16="http://schemas.microsoft.com/office/drawing/2014/main" id="{00000000-0008-0000-0500-00006602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599" name="TextBox 598">
              <a:extLst>
                <a:ext uri="{FF2B5EF4-FFF2-40B4-BE49-F238E27FC236}">
                  <a16:creationId xmlns:a16="http://schemas.microsoft.com/office/drawing/2014/main" id="{00000000-0008-0000-0500-00006702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600" name="TextBox 599">
              <a:extLst>
                <a:ext uri="{FF2B5EF4-FFF2-40B4-BE49-F238E27FC236}">
                  <a16:creationId xmlns:a16="http://schemas.microsoft.com/office/drawing/2014/main" id="{00000000-0008-0000-0500-00006802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601" name="TextBox 600">
              <a:extLst>
                <a:ext uri="{FF2B5EF4-FFF2-40B4-BE49-F238E27FC236}">
                  <a16:creationId xmlns:a16="http://schemas.microsoft.com/office/drawing/2014/main" id="{00000000-0008-0000-0500-00006902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602" name="TextBox 601">
              <a:extLst>
                <a:ext uri="{FF2B5EF4-FFF2-40B4-BE49-F238E27FC236}">
                  <a16:creationId xmlns:a16="http://schemas.microsoft.com/office/drawing/2014/main" id="{00000000-0008-0000-0500-00006A02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603" name="TextBox 602">
              <a:extLst>
                <a:ext uri="{FF2B5EF4-FFF2-40B4-BE49-F238E27FC236}">
                  <a16:creationId xmlns:a16="http://schemas.microsoft.com/office/drawing/2014/main" id="{00000000-0008-0000-0500-00006B02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00000000-0008-0000-0500-000064020000}"/>
              </a:ext>
            </a:extLst>
          </xdr:cNvPr>
          <xdr:cNvSpPr/>
        </xdr:nvSpPr>
        <xdr:spPr>
          <a:xfrm>
            <a:off x="10235095" y="1743063"/>
            <a:ext cx="5842574" cy="110920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916</xdr:row>
      <xdr:rowOff>77278</xdr:rowOff>
    </xdr:from>
    <xdr:to>
      <xdr:col>28</xdr:col>
      <xdr:colOff>458940</xdr:colOff>
      <xdr:row>935</xdr:row>
      <xdr:rowOff>123756</xdr:rowOff>
    </xdr:to>
    <xdr:grpSp>
      <xdr:nvGrpSpPr>
        <xdr:cNvPr id="610" name="Group 609">
          <a:extLst>
            <a:ext uri="{FF2B5EF4-FFF2-40B4-BE49-F238E27FC236}">
              <a16:creationId xmlns:a16="http://schemas.microsoft.com/office/drawing/2014/main" id="{00000000-0008-0000-0500-000072020000}"/>
            </a:ext>
          </a:extLst>
        </xdr:cNvPr>
        <xdr:cNvGrpSpPr/>
      </xdr:nvGrpSpPr>
      <xdr:grpSpPr>
        <a:xfrm>
          <a:off x="8696300" y="197778178"/>
          <a:ext cx="9796640" cy="4148578"/>
          <a:chOff x="9743843" y="819149"/>
          <a:chExt cx="6429376" cy="4094144"/>
        </a:xfrm>
      </xdr:grpSpPr>
      <xdr:grpSp>
        <xdr:nvGrpSpPr>
          <xdr:cNvPr id="611" name="Group 610">
            <a:extLst>
              <a:ext uri="{FF2B5EF4-FFF2-40B4-BE49-F238E27FC236}">
                <a16:creationId xmlns:a16="http://schemas.microsoft.com/office/drawing/2014/main" id="{00000000-0008-0000-0500-00007302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613" name="Group 612">
              <a:extLst>
                <a:ext uri="{FF2B5EF4-FFF2-40B4-BE49-F238E27FC236}">
                  <a16:creationId xmlns:a16="http://schemas.microsoft.com/office/drawing/2014/main" id="{00000000-0008-0000-0500-00007502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620" name="Chart 619">
                <a:extLst>
                  <a:ext uri="{FF2B5EF4-FFF2-40B4-BE49-F238E27FC236}">
                    <a16:creationId xmlns:a16="http://schemas.microsoft.com/office/drawing/2014/main" id="{00000000-0008-0000-0500-00007C02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8"/>
              </a:graphicData>
            </a:graphic>
          </xdr:graphicFrame>
          <xdr:cxnSp macro="">
            <xdr:nvCxnSpPr>
              <xdr:cNvPr id="621" name="Straight Connector 620">
                <a:extLst>
                  <a:ext uri="{FF2B5EF4-FFF2-40B4-BE49-F238E27FC236}">
                    <a16:creationId xmlns:a16="http://schemas.microsoft.com/office/drawing/2014/main" id="{00000000-0008-0000-0500-00007D02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22" name="Straight Connector 621">
                <a:extLst>
                  <a:ext uri="{FF2B5EF4-FFF2-40B4-BE49-F238E27FC236}">
                    <a16:creationId xmlns:a16="http://schemas.microsoft.com/office/drawing/2014/main" id="{00000000-0008-0000-0500-00007E02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23" name="Straight Connector 622">
                <a:extLst>
                  <a:ext uri="{FF2B5EF4-FFF2-40B4-BE49-F238E27FC236}">
                    <a16:creationId xmlns:a16="http://schemas.microsoft.com/office/drawing/2014/main" id="{00000000-0008-0000-0500-00007F02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24" name="Straight Connector 623">
                <a:extLst>
                  <a:ext uri="{FF2B5EF4-FFF2-40B4-BE49-F238E27FC236}">
                    <a16:creationId xmlns:a16="http://schemas.microsoft.com/office/drawing/2014/main" id="{00000000-0008-0000-0500-00008002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25" name="Straight Connector 624">
                <a:extLst>
                  <a:ext uri="{FF2B5EF4-FFF2-40B4-BE49-F238E27FC236}">
                    <a16:creationId xmlns:a16="http://schemas.microsoft.com/office/drawing/2014/main" id="{00000000-0008-0000-0500-00008102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614" name="TextBox 613">
              <a:extLst>
                <a:ext uri="{FF2B5EF4-FFF2-40B4-BE49-F238E27FC236}">
                  <a16:creationId xmlns:a16="http://schemas.microsoft.com/office/drawing/2014/main" id="{00000000-0008-0000-0500-00007602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615" name="TextBox 614">
              <a:extLst>
                <a:ext uri="{FF2B5EF4-FFF2-40B4-BE49-F238E27FC236}">
                  <a16:creationId xmlns:a16="http://schemas.microsoft.com/office/drawing/2014/main" id="{00000000-0008-0000-0500-00007702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616" name="TextBox 615">
              <a:extLst>
                <a:ext uri="{FF2B5EF4-FFF2-40B4-BE49-F238E27FC236}">
                  <a16:creationId xmlns:a16="http://schemas.microsoft.com/office/drawing/2014/main" id="{00000000-0008-0000-0500-00007802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617" name="TextBox 616">
              <a:extLst>
                <a:ext uri="{FF2B5EF4-FFF2-40B4-BE49-F238E27FC236}">
                  <a16:creationId xmlns:a16="http://schemas.microsoft.com/office/drawing/2014/main" id="{00000000-0008-0000-0500-00007902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618" name="TextBox 617">
              <a:extLst>
                <a:ext uri="{FF2B5EF4-FFF2-40B4-BE49-F238E27FC236}">
                  <a16:creationId xmlns:a16="http://schemas.microsoft.com/office/drawing/2014/main" id="{00000000-0008-0000-0500-00007A02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619" name="TextBox 618">
              <a:extLst>
                <a:ext uri="{FF2B5EF4-FFF2-40B4-BE49-F238E27FC236}">
                  <a16:creationId xmlns:a16="http://schemas.microsoft.com/office/drawing/2014/main" id="{00000000-0008-0000-0500-00007B02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00000000-0008-0000-0500-000074020000}"/>
              </a:ext>
            </a:extLst>
          </xdr:cNvPr>
          <xdr:cNvSpPr/>
        </xdr:nvSpPr>
        <xdr:spPr>
          <a:xfrm>
            <a:off x="10235095" y="1404207"/>
            <a:ext cx="5842574" cy="120603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63474</xdr:colOff>
      <xdr:row>933</xdr:row>
      <xdr:rowOff>96328</xdr:rowOff>
    </xdr:from>
    <xdr:to>
      <xdr:col>16</xdr:col>
      <xdr:colOff>123824</xdr:colOff>
      <xdr:row>936</xdr:row>
      <xdr:rowOff>85725</xdr:rowOff>
    </xdr:to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00000000-0008-0000-0500-000082020000}"/>
            </a:ext>
          </a:extLst>
        </xdr:cNvPr>
        <xdr:cNvSpPr txBox="1"/>
      </xdr:nvSpPr>
      <xdr:spPr>
        <a:xfrm>
          <a:off x="7626324" y="195558853"/>
          <a:ext cx="1270025" cy="618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Core sample was</a:t>
          </a:r>
        </a:p>
        <a:p>
          <a:r>
            <a:rPr lang="en-US" sz="1100"/>
            <a:t>18 shots total. no individual cuttings</a:t>
          </a:r>
        </a:p>
      </xdr:txBody>
    </xdr:sp>
    <xdr:clientData/>
  </xdr:twoCellAnchor>
  <xdr:twoCellAnchor>
    <xdr:from>
      <xdr:col>14</xdr:col>
      <xdr:colOff>111100</xdr:colOff>
      <xdr:row>940</xdr:row>
      <xdr:rowOff>77278</xdr:rowOff>
    </xdr:from>
    <xdr:to>
      <xdr:col>28</xdr:col>
      <xdr:colOff>458940</xdr:colOff>
      <xdr:row>959</xdr:row>
      <xdr:rowOff>123756</xdr:rowOff>
    </xdr:to>
    <xdr:grpSp>
      <xdr:nvGrpSpPr>
        <xdr:cNvPr id="627" name="Group 626">
          <a:extLst>
            <a:ext uri="{FF2B5EF4-FFF2-40B4-BE49-F238E27FC236}">
              <a16:creationId xmlns:a16="http://schemas.microsoft.com/office/drawing/2014/main" id="{00000000-0008-0000-0500-000084020000}"/>
            </a:ext>
          </a:extLst>
        </xdr:cNvPr>
        <xdr:cNvGrpSpPr/>
      </xdr:nvGrpSpPr>
      <xdr:grpSpPr>
        <a:xfrm>
          <a:off x="8696300" y="202959778"/>
          <a:ext cx="9796640" cy="4148578"/>
          <a:chOff x="9743843" y="819149"/>
          <a:chExt cx="6429376" cy="4094144"/>
        </a:xfrm>
      </xdr:grpSpPr>
      <xdr:grpSp>
        <xdr:nvGrpSpPr>
          <xdr:cNvPr id="628" name="Group 627">
            <a:extLst>
              <a:ext uri="{FF2B5EF4-FFF2-40B4-BE49-F238E27FC236}">
                <a16:creationId xmlns:a16="http://schemas.microsoft.com/office/drawing/2014/main" id="{00000000-0008-0000-0500-00008502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630" name="Group 629">
              <a:extLst>
                <a:ext uri="{FF2B5EF4-FFF2-40B4-BE49-F238E27FC236}">
                  <a16:creationId xmlns:a16="http://schemas.microsoft.com/office/drawing/2014/main" id="{00000000-0008-0000-0500-00008702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637" name="Chart 636">
                <a:extLst>
                  <a:ext uri="{FF2B5EF4-FFF2-40B4-BE49-F238E27FC236}">
                    <a16:creationId xmlns:a16="http://schemas.microsoft.com/office/drawing/2014/main" id="{00000000-0008-0000-0500-00008E02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9"/>
              </a:graphicData>
            </a:graphic>
          </xdr:graphicFrame>
          <xdr:cxnSp macro="">
            <xdr:nvCxnSpPr>
              <xdr:cNvPr id="638" name="Straight Connector 637">
                <a:extLst>
                  <a:ext uri="{FF2B5EF4-FFF2-40B4-BE49-F238E27FC236}">
                    <a16:creationId xmlns:a16="http://schemas.microsoft.com/office/drawing/2014/main" id="{00000000-0008-0000-0500-00008F02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9" name="Straight Connector 638">
                <a:extLst>
                  <a:ext uri="{FF2B5EF4-FFF2-40B4-BE49-F238E27FC236}">
                    <a16:creationId xmlns:a16="http://schemas.microsoft.com/office/drawing/2014/main" id="{00000000-0008-0000-0500-00009002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0" name="Straight Connector 639">
                <a:extLst>
                  <a:ext uri="{FF2B5EF4-FFF2-40B4-BE49-F238E27FC236}">
                    <a16:creationId xmlns:a16="http://schemas.microsoft.com/office/drawing/2014/main" id="{00000000-0008-0000-0500-00009102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1" name="Straight Connector 640">
                <a:extLst>
                  <a:ext uri="{FF2B5EF4-FFF2-40B4-BE49-F238E27FC236}">
                    <a16:creationId xmlns:a16="http://schemas.microsoft.com/office/drawing/2014/main" id="{00000000-0008-0000-0500-00009202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2" name="Straight Connector 641">
                <a:extLst>
                  <a:ext uri="{FF2B5EF4-FFF2-40B4-BE49-F238E27FC236}">
                    <a16:creationId xmlns:a16="http://schemas.microsoft.com/office/drawing/2014/main" id="{00000000-0008-0000-0500-00009302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631" name="TextBox 630">
              <a:extLst>
                <a:ext uri="{FF2B5EF4-FFF2-40B4-BE49-F238E27FC236}">
                  <a16:creationId xmlns:a16="http://schemas.microsoft.com/office/drawing/2014/main" id="{00000000-0008-0000-0500-00008802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632" name="TextBox 631">
              <a:extLst>
                <a:ext uri="{FF2B5EF4-FFF2-40B4-BE49-F238E27FC236}">
                  <a16:creationId xmlns:a16="http://schemas.microsoft.com/office/drawing/2014/main" id="{00000000-0008-0000-0500-00008902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633" name="TextBox 632">
              <a:extLst>
                <a:ext uri="{FF2B5EF4-FFF2-40B4-BE49-F238E27FC236}">
                  <a16:creationId xmlns:a16="http://schemas.microsoft.com/office/drawing/2014/main" id="{00000000-0008-0000-0500-00008A02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634" name="TextBox 633">
              <a:extLst>
                <a:ext uri="{FF2B5EF4-FFF2-40B4-BE49-F238E27FC236}">
                  <a16:creationId xmlns:a16="http://schemas.microsoft.com/office/drawing/2014/main" id="{00000000-0008-0000-0500-00008B02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635" name="TextBox 634">
              <a:extLst>
                <a:ext uri="{FF2B5EF4-FFF2-40B4-BE49-F238E27FC236}">
                  <a16:creationId xmlns:a16="http://schemas.microsoft.com/office/drawing/2014/main" id="{00000000-0008-0000-0500-00008C02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636" name="TextBox 635">
              <a:extLst>
                <a:ext uri="{FF2B5EF4-FFF2-40B4-BE49-F238E27FC236}">
                  <a16:creationId xmlns:a16="http://schemas.microsoft.com/office/drawing/2014/main" id="{00000000-0008-0000-0500-00008D02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00000000-0008-0000-0500-000086020000}"/>
              </a:ext>
            </a:extLst>
          </xdr:cNvPr>
          <xdr:cNvSpPr/>
        </xdr:nvSpPr>
        <xdr:spPr>
          <a:xfrm>
            <a:off x="10221291" y="3379249"/>
            <a:ext cx="5842574" cy="265826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964</xdr:row>
      <xdr:rowOff>77278</xdr:rowOff>
    </xdr:from>
    <xdr:to>
      <xdr:col>28</xdr:col>
      <xdr:colOff>458940</xdr:colOff>
      <xdr:row>983</xdr:row>
      <xdr:rowOff>123756</xdr:rowOff>
    </xdr:to>
    <xdr:grpSp>
      <xdr:nvGrpSpPr>
        <xdr:cNvPr id="643" name="Group 642">
          <a:extLst>
            <a:ext uri="{FF2B5EF4-FFF2-40B4-BE49-F238E27FC236}">
              <a16:creationId xmlns:a16="http://schemas.microsoft.com/office/drawing/2014/main" id="{00000000-0008-0000-0500-000094020000}"/>
            </a:ext>
          </a:extLst>
        </xdr:cNvPr>
        <xdr:cNvGrpSpPr/>
      </xdr:nvGrpSpPr>
      <xdr:grpSpPr>
        <a:xfrm>
          <a:off x="8696300" y="208141378"/>
          <a:ext cx="9796640" cy="4148578"/>
          <a:chOff x="9743843" y="819149"/>
          <a:chExt cx="6429376" cy="4094144"/>
        </a:xfrm>
      </xdr:grpSpPr>
      <xdr:grpSp>
        <xdr:nvGrpSpPr>
          <xdr:cNvPr id="644" name="Group 643">
            <a:extLst>
              <a:ext uri="{FF2B5EF4-FFF2-40B4-BE49-F238E27FC236}">
                <a16:creationId xmlns:a16="http://schemas.microsoft.com/office/drawing/2014/main" id="{00000000-0008-0000-0500-00009502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646" name="Group 645">
              <a:extLst>
                <a:ext uri="{FF2B5EF4-FFF2-40B4-BE49-F238E27FC236}">
                  <a16:creationId xmlns:a16="http://schemas.microsoft.com/office/drawing/2014/main" id="{00000000-0008-0000-0500-00009702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653" name="Chart 652">
                <a:extLst>
                  <a:ext uri="{FF2B5EF4-FFF2-40B4-BE49-F238E27FC236}">
                    <a16:creationId xmlns:a16="http://schemas.microsoft.com/office/drawing/2014/main" id="{00000000-0008-0000-0500-00009E02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0"/>
              </a:graphicData>
            </a:graphic>
          </xdr:graphicFrame>
          <xdr:cxnSp macro="">
            <xdr:nvCxnSpPr>
              <xdr:cNvPr id="654" name="Straight Connector 653">
                <a:extLst>
                  <a:ext uri="{FF2B5EF4-FFF2-40B4-BE49-F238E27FC236}">
                    <a16:creationId xmlns:a16="http://schemas.microsoft.com/office/drawing/2014/main" id="{00000000-0008-0000-0500-00009F02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55" name="Straight Connector 654">
                <a:extLst>
                  <a:ext uri="{FF2B5EF4-FFF2-40B4-BE49-F238E27FC236}">
                    <a16:creationId xmlns:a16="http://schemas.microsoft.com/office/drawing/2014/main" id="{00000000-0008-0000-0500-0000A002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56" name="Straight Connector 655">
                <a:extLst>
                  <a:ext uri="{FF2B5EF4-FFF2-40B4-BE49-F238E27FC236}">
                    <a16:creationId xmlns:a16="http://schemas.microsoft.com/office/drawing/2014/main" id="{00000000-0008-0000-0500-0000A102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57" name="Straight Connector 656">
                <a:extLst>
                  <a:ext uri="{FF2B5EF4-FFF2-40B4-BE49-F238E27FC236}">
                    <a16:creationId xmlns:a16="http://schemas.microsoft.com/office/drawing/2014/main" id="{00000000-0008-0000-0500-0000A202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58" name="Straight Connector 657">
                <a:extLst>
                  <a:ext uri="{FF2B5EF4-FFF2-40B4-BE49-F238E27FC236}">
                    <a16:creationId xmlns:a16="http://schemas.microsoft.com/office/drawing/2014/main" id="{00000000-0008-0000-0500-0000A302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647" name="TextBox 646">
              <a:extLst>
                <a:ext uri="{FF2B5EF4-FFF2-40B4-BE49-F238E27FC236}">
                  <a16:creationId xmlns:a16="http://schemas.microsoft.com/office/drawing/2014/main" id="{00000000-0008-0000-0500-00009802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648" name="TextBox 647">
              <a:extLst>
                <a:ext uri="{FF2B5EF4-FFF2-40B4-BE49-F238E27FC236}">
                  <a16:creationId xmlns:a16="http://schemas.microsoft.com/office/drawing/2014/main" id="{00000000-0008-0000-0500-00009902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649" name="TextBox 648">
              <a:extLst>
                <a:ext uri="{FF2B5EF4-FFF2-40B4-BE49-F238E27FC236}">
                  <a16:creationId xmlns:a16="http://schemas.microsoft.com/office/drawing/2014/main" id="{00000000-0008-0000-0500-00009A02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650" name="TextBox 649">
              <a:extLst>
                <a:ext uri="{FF2B5EF4-FFF2-40B4-BE49-F238E27FC236}">
                  <a16:creationId xmlns:a16="http://schemas.microsoft.com/office/drawing/2014/main" id="{00000000-0008-0000-0500-00009B02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651" name="TextBox 650">
              <a:extLst>
                <a:ext uri="{FF2B5EF4-FFF2-40B4-BE49-F238E27FC236}">
                  <a16:creationId xmlns:a16="http://schemas.microsoft.com/office/drawing/2014/main" id="{00000000-0008-0000-0500-00009C02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652" name="TextBox 651">
              <a:extLst>
                <a:ext uri="{FF2B5EF4-FFF2-40B4-BE49-F238E27FC236}">
                  <a16:creationId xmlns:a16="http://schemas.microsoft.com/office/drawing/2014/main" id="{00000000-0008-0000-0500-00009D02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00000000-0008-0000-0500-000096020000}"/>
              </a:ext>
            </a:extLst>
          </xdr:cNvPr>
          <xdr:cNvSpPr/>
        </xdr:nvSpPr>
        <xdr:spPr>
          <a:xfrm>
            <a:off x="10214389" y="2943578"/>
            <a:ext cx="5842574" cy="285189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988</xdr:row>
      <xdr:rowOff>77278</xdr:rowOff>
    </xdr:from>
    <xdr:to>
      <xdr:col>28</xdr:col>
      <xdr:colOff>458940</xdr:colOff>
      <xdr:row>1007</xdr:row>
      <xdr:rowOff>123756</xdr:rowOff>
    </xdr:to>
    <xdr:grpSp>
      <xdr:nvGrpSpPr>
        <xdr:cNvPr id="659" name="Group 658">
          <a:extLst>
            <a:ext uri="{FF2B5EF4-FFF2-40B4-BE49-F238E27FC236}">
              <a16:creationId xmlns:a16="http://schemas.microsoft.com/office/drawing/2014/main" id="{00000000-0008-0000-0500-0000A4020000}"/>
            </a:ext>
          </a:extLst>
        </xdr:cNvPr>
        <xdr:cNvGrpSpPr/>
      </xdr:nvGrpSpPr>
      <xdr:grpSpPr>
        <a:xfrm>
          <a:off x="8696300" y="213322978"/>
          <a:ext cx="9796640" cy="4148578"/>
          <a:chOff x="9743843" y="819149"/>
          <a:chExt cx="6429376" cy="4094144"/>
        </a:xfrm>
      </xdr:grpSpPr>
      <xdr:grpSp>
        <xdr:nvGrpSpPr>
          <xdr:cNvPr id="660" name="Group 659">
            <a:extLst>
              <a:ext uri="{FF2B5EF4-FFF2-40B4-BE49-F238E27FC236}">
                <a16:creationId xmlns:a16="http://schemas.microsoft.com/office/drawing/2014/main" id="{00000000-0008-0000-0500-0000A502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662" name="Group 661">
              <a:extLst>
                <a:ext uri="{FF2B5EF4-FFF2-40B4-BE49-F238E27FC236}">
                  <a16:creationId xmlns:a16="http://schemas.microsoft.com/office/drawing/2014/main" id="{00000000-0008-0000-0500-0000A702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669" name="Chart 668">
                <a:extLst>
                  <a:ext uri="{FF2B5EF4-FFF2-40B4-BE49-F238E27FC236}">
                    <a16:creationId xmlns:a16="http://schemas.microsoft.com/office/drawing/2014/main" id="{00000000-0008-0000-0500-0000AE02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1"/>
              </a:graphicData>
            </a:graphic>
          </xdr:graphicFrame>
          <xdr:cxnSp macro="">
            <xdr:nvCxnSpPr>
              <xdr:cNvPr id="670" name="Straight Connector 669">
                <a:extLst>
                  <a:ext uri="{FF2B5EF4-FFF2-40B4-BE49-F238E27FC236}">
                    <a16:creationId xmlns:a16="http://schemas.microsoft.com/office/drawing/2014/main" id="{00000000-0008-0000-0500-0000AF02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71" name="Straight Connector 670">
                <a:extLst>
                  <a:ext uri="{FF2B5EF4-FFF2-40B4-BE49-F238E27FC236}">
                    <a16:creationId xmlns:a16="http://schemas.microsoft.com/office/drawing/2014/main" id="{00000000-0008-0000-0500-0000B002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72" name="Straight Connector 671">
                <a:extLst>
                  <a:ext uri="{FF2B5EF4-FFF2-40B4-BE49-F238E27FC236}">
                    <a16:creationId xmlns:a16="http://schemas.microsoft.com/office/drawing/2014/main" id="{00000000-0008-0000-0500-0000B102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73" name="Straight Connector 672">
                <a:extLst>
                  <a:ext uri="{FF2B5EF4-FFF2-40B4-BE49-F238E27FC236}">
                    <a16:creationId xmlns:a16="http://schemas.microsoft.com/office/drawing/2014/main" id="{00000000-0008-0000-0500-0000B202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74" name="Straight Connector 673">
                <a:extLst>
                  <a:ext uri="{FF2B5EF4-FFF2-40B4-BE49-F238E27FC236}">
                    <a16:creationId xmlns:a16="http://schemas.microsoft.com/office/drawing/2014/main" id="{00000000-0008-0000-0500-0000B302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663" name="TextBox 662">
              <a:extLst>
                <a:ext uri="{FF2B5EF4-FFF2-40B4-BE49-F238E27FC236}">
                  <a16:creationId xmlns:a16="http://schemas.microsoft.com/office/drawing/2014/main" id="{00000000-0008-0000-0500-0000A802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664" name="TextBox 663">
              <a:extLst>
                <a:ext uri="{FF2B5EF4-FFF2-40B4-BE49-F238E27FC236}">
                  <a16:creationId xmlns:a16="http://schemas.microsoft.com/office/drawing/2014/main" id="{00000000-0008-0000-0500-0000A902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665" name="TextBox 664">
              <a:extLst>
                <a:ext uri="{FF2B5EF4-FFF2-40B4-BE49-F238E27FC236}">
                  <a16:creationId xmlns:a16="http://schemas.microsoft.com/office/drawing/2014/main" id="{00000000-0008-0000-0500-0000AA02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666" name="TextBox 665">
              <a:extLst>
                <a:ext uri="{FF2B5EF4-FFF2-40B4-BE49-F238E27FC236}">
                  <a16:creationId xmlns:a16="http://schemas.microsoft.com/office/drawing/2014/main" id="{00000000-0008-0000-0500-0000AB02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667" name="TextBox 666">
              <a:extLst>
                <a:ext uri="{FF2B5EF4-FFF2-40B4-BE49-F238E27FC236}">
                  <a16:creationId xmlns:a16="http://schemas.microsoft.com/office/drawing/2014/main" id="{00000000-0008-0000-0500-0000AC02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668" name="TextBox 667">
              <a:extLst>
                <a:ext uri="{FF2B5EF4-FFF2-40B4-BE49-F238E27FC236}">
                  <a16:creationId xmlns:a16="http://schemas.microsoft.com/office/drawing/2014/main" id="{00000000-0008-0000-0500-0000AD02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00000000-0008-0000-0500-0000A6020000}"/>
              </a:ext>
            </a:extLst>
          </xdr:cNvPr>
          <xdr:cNvSpPr/>
        </xdr:nvSpPr>
        <xdr:spPr>
          <a:xfrm>
            <a:off x="10207487" y="2585361"/>
            <a:ext cx="5842574" cy="333597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1012</xdr:row>
      <xdr:rowOff>77278</xdr:rowOff>
    </xdr:from>
    <xdr:to>
      <xdr:col>28</xdr:col>
      <xdr:colOff>458940</xdr:colOff>
      <xdr:row>1031</xdr:row>
      <xdr:rowOff>123756</xdr:rowOff>
    </xdr:to>
    <xdr:grpSp>
      <xdr:nvGrpSpPr>
        <xdr:cNvPr id="675" name="Group 674">
          <a:extLst>
            <a:ext uri="{FF2B5EF4-FFF2-40B4-BE49-F238E27FC236}">
              <a16:creationId xmlns:a16="http://schemas.microsoft.com/office/drawing/2014/main" id="{00000000-0008-0000-0500-0000B4020000}"/>
            </a:ext>
          </a:extLst>
        </xdr:cNvPr>
        <xdr:cNvGrpSpPr/>
      </xdr:nvGrpSpPr>
      <xdr:grpSpPr>
        <a:xfrm>
          <a:off x="8696300" y="218504578"/>
          <a:ext cx="9796640" cy="4148578"/>
          <a:chOff x="9743843" y="819149"/>
          <a:chExt cx="6429376" cy="4094144"/>
        </a:xfrm>
      </xdr:grpSpPr>
      <xdr:grpSp>
        <xdr:nvGrpSpPr>
          <xdr:cNvPr id="676" name="Group 675">
            <a:extLst>
              <a:ext uri="{FF2B5EF4-FFF2-40B4-BE49-F238E27FC236}">
                <a16:creationId xmlns:a16="http://schemas.microsoft.com/office/drawing/2014/main" id="{00000000-0008-0000-0500-0000B502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678" name="Group 677">
              <a:extLst>
                <a:ext uri="{FF2B5EF4-FFF2-40B4-BE49-F238E27FC236}">
                  <a16:creationId xmlns:a16="http://schemas.microsoft.com/office/drawing/2014/main" id="{00000000-0008-0000-0500-0000B702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685" name="Chart 684">
                <a:extLst>
                  <a:ext uri="{FF2B5EF4-FFF2-40B4-BE49-F238E27FC236}">
                    <a16:creationId xmlns:a16="http://schemas.microsoft.com/office/drawing/2014/main" id="{00000000-0008-0000-0500-0000BE02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2"/>
              </a:graphicData>
            </a:graphic>
          </xdr:graphicFrame>
          <xdr:cxnSp macro="">
            <xdr:nvCxnSpPr>
              <xdr:cNvPr id="686" name="Straight Connector 685">
                <a:extLst>
                  <a:ext uri="{FF2B5EF4-FFF2-40B4-BE49-F238E27FC236}">
                    <a16:creationId xmlns:a16="http://schemas.microsoft.com/office/drawing/2014/main" id="{00000000-0008-0000-0500-0000BF02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87" name="Straight Connector 686">
                <a:extLst>
                  <a:ext uri="{FF2B5EF4-FFF2-40B4-BE49-F238E27FC236}">
                    <a16:creationId xmlns:a16="http://schemas.microsoft.com/office/drawing/2014/main" id="{00000000-0008-0000-0500-0000C002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88" name="Straight Connector 687">
                <a:extLst>
                  <a:ext uri="{FF2B5EF4-FFF2-40B4-BE49-F238E27FC236}">
                    <a16:creationId xmlns:a16="http://schemas.microsoft.com/office/drawing/2014/main" id="{00000000-0008-0000-0500-0000C102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89" name="Straight Connector 688">
                <a:extLst>
                  <a:ext uri="{FF2B5EF4-FFF2-40B4-BE49-F238E27FC236}">
                    <a16:creationId xmlns:a16="http://schemas.microsoft.com/office/drawing/2014/main" id="{00000000-0008-0000-0500-0000C202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90" name="Straight Connector 689">
                <a:extLst>
                  <a:ext uri="{FF2B5EF4-FFF2-40B4-BE49-F238E27FC236}">
                    <a16:creationId xmlns:a16="http://schemas.microsoft.com/office/drawing/2014/main" id="{00000000-0008-0000-0500-0000C302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679" name="TextBox 678">
              <a:extLst>
                <a:ext uri="{FF2B5EF4-FFF2-40B4-BE49-F238E27FC236}">
                  <a16:creationId xmlns:a16="http://schemas.microsoft.com/office/drawing/2014/main" id="{00000000-0008-0000-0500-0000B802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680" name="TextBox 679">
              <a:extLst>
                <a:ext uri="{FF2B5EF4-FFF2-40B4-BE49-F238E27FC236}">
                  <a16:creationId xmlns:a16="http://schemas.microsoft.com/office/drawing/2014/main" id="{00000000-0008-0000-0500-0000B902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681" name="TextBox 680">
              <a:extLst>
                <a:ext uri="{FF2B5EF4-FFF2-40B4-BE49-F238E27FC236}">
                  <a16:creationId xmlns:a16="http://schemas.microsoft.com/office/drawing/2014/main" id="{00000000-0008-0000-0500-0000BA02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682" name="TextBox 681">
              <a:extLst>
                <a:ext uri="{FF2B5EF4-FFF2-40B4-BE49-F238E27FC236}">
                  <a16:creationId xmlns:a16="http://schemas.microsoft.com/office/drawing/2014/main" id="{00000000-0008-0000-0500-0000BB02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683" name="TextBox 682">
              <a:extLst>
                <a:ext uri="{FF2B5EF4-FFF2-40B4-BE49-F238E27FC236}">
                  <a16:creationId xmlns:a16="http://schemas.microsoft.com/office/drawing/2014/main" id="{00000000-0008-0000-0500-0000BC02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684" name="TextBox 683">
              <a:extLst>
                <a:ext uri="{FF2B5EF4-FFF2-40B4-BE49-F238E27FC236}">
                  <a16:creationId xmlns:a16="http://schemas.microsoft.com/office/drawing/2014/main" id="{00000000-0008-0000-0500-0000BD02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00000000-0008-0000-0500-0000B6020000}"/>
              </a:ext>
            </a:extLst>
          </xdr:cNvPr>
          <xdr:cNvSpPr/>
        </xdr:nvSpPr>
        <xdr:spPr>
          <a:xfrm>
            <a:off x="10221291" y="2256186"/>
            <a:ext cx="5842574" cy="382005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1036</xdr:row>
      <xdr:rowOff>77278</xdr:rowOff>
    </xdr:from>
    <xdr:to>
      <xdr:col>28</xdr:col>
      <xdr:colOff>458940</xdr:colOff>
      <xdr:row>1055</xdr:row>
      <xdr:rowOff>123756</xdr:rowOff>
    </xdr:to>
    <xdr:grpSp>
      <xdr:nvGrpSpPr>
        <xdr:cNvPr id="691" name="Group 690">
          <a:extLst>
            <a:ext uri="{FF2B5EF4-FFF2-40B4-BE49-F238E27FC236}">
              <a16:creationId xmlns:a16="http://schemas.microsoft.com/office/drawing/2014/main" id="{00000000-0008-0000-0500-0000C4020000}"/>
            </a:ext>
          </a:extLst>
        </xdr:cNvPr>
        <xdr:cNvGrpSpPr/>
      </xdr:nvGrpSpPr>
      <xdr:grpSpPr>
        <a:xfrm>
          <a:off x="8696300" y="223686178"/>
          <a:ext cx="9796640" cy="4148578"/>
          <a:chOff x="9743843" y="819149"/>
          <a:chExt cx="6429376" cy="4094144"/>
        </a:xfrm>
      </xdr:grpSpPr>
      <xdr:grpSp>
        <xdr:nvGrpSpPr>
          <xdr:cNvPr id="692" name="Group 691">
            <a:extLst>
              <a:ext uri="{FF2B5EF4-FFF2-40B4-BE49-F238E27FC236}">
                <a16:creationId xmlns:a16="http://schemas.microsoft.com/office/drawing/2014/main" id="{00000000-0008-0000-0500-0000C502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694" name="Group 693">
              <a:extLst>
                <a:ext uri="{FF2B5EF4-FFF2-40B4-BE49-F238E27FC236}">
                  <a16:creationId xmlns:a16="http://schemas.microsoft.com/office/drawing/2014/main" id="{00000000-0008-0000-0500-0000C702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701" name="Chart 700">
                <a:extLst>
                  <a:ext uri="{FF2B5EF4-FFF2-40B4-BE49-F238E27FC236}">
                    <a16:creationId xmlns:a16="http://schemas.microsoft.com/office/drawing/2014/main" id="{00000000-0008-0000-0500-0000CE02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3"/>
              </a:graphicData>
            </a:graphic>
          </xdr:graphicFrame>
          <xdr:cxnSp macro="">
            <xdr:nvCxnSpPr>
              <xdr:cNvPr id="702" name="Straight Connector 701">
                <a:extLst>
                  <a:ext uri="{FF2B5EF4-FFF2-40B4-BE49-F238E27FC236}">
                    <a16:creationId xmlns:a16="http://schemas.microsoft.com/office/drawing/2014/main" id="{00000000-0008-0000-0500-0000CF02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03" name="Straight Connector 702">
                <a:extLst>
                  <a:ext uri="{FF2B5EF4-FFF2-40B4-BE49-F238E27FC236}">
                    <a16:creationId xmlns:a16="http://schemas.microsoft.com/office/drawing/2014/main" id="{00000000-0008-0000-0500-0000D002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04" name="Straight Connector 703">
                <a:extLst>
                  <a:ext uri="{FF2B5EF4-FFF2-40B4-BE49-F238E27FC236}">
                    <a16:creationId xmlns:a16="http://schemas.microsoft.com/office/drawing/2014/main" id="{00000000-0008-0000-0500-0000D102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05" name="Straight Connector 704">
                <a:extLst>
                  <a:ext uri="{FF2B5EF4-FFF2-40B4-BE49-F238E27FC236}">
                    <a16:creationId xmlns:a16="http://schemas.microsoft.com/office/drawing/2014/main" id="{00000000-0008-0000-0500-0000D202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06" name="Straight Connector 705">
                <a:extLst>
                  <a:ext uri="{FF2B5EF4-FFF2-40B4-BE49-F238E27FC236}">
                    <a16:creationId xmlns:a16="http://schemas.microsoft.com/office/drawing/2014/main" id="{00000000-0008-0000-0500-0000D302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695" name="TextBox 694">
              <a:extLst>
                <a:ext uri="{FF2B5EF4-FFF2-40B4-BE49-F238E27FC236}">
                  <a16:creationId xmlns:a16="http://schemas.microsoft.com/office/drawing/2014/main" id="{00000000-0008-0000-0500-0000C802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696" name="TextBox 695">
              <a:extLst>
                <a:ext uri="{FF2B5EF4-FFF2-40B4-BE49-F238E27FC236}">
                  <a16:creationId xmlns:a16="http://schemas.microsoft.com/office/drawing/2014/main" id="{00000000-0008-0000-0500-0000C902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697" name="TextBox 696">
              <a:extLst>
                <a:ext uri="{FF2B5EF4-FFF2-40B4-BE49-F238E27FC236}">
                  <a16:creationId xmlns:a16="http://schemas.microsoft.com/office/drawing/2014/main" id="{00000000-0008-0000-0500-0000CA02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698" name="TextBox 697">
              <a:extLst>
                <a:ext uri="{FF2B5EF4-FFF2-40B4-BE49-F238E27FC236}">
                  <a16:creationId xmlns:a16="http://schemas.microsoft.com/office/drawing/2014/main" id="{00000000-0008-0000-0500-0000CB02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699" name="TextBox 698">
              <a:extLst>
                <a:ext uri="{FF2B5EF4-FFF2-40B4-BE49-F238E27FC236}">
                  <a16:creationId xmlns:a16="http://schemas.microsoft.com/office/drawing/2014/main" id="{00000000-0008-0000-0500-0000CC02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700" name="TextBox 699">
              <a:extLst>
                <a:ext uri="{FF2B5EF4-FFF2-40B4-BE49-F238E27FC236}">
                  <a16:creationId xmlns:a16="http://schemas.microsoft.com/office/drawing/2014/main" id="{00000000-0008-0000-0500-0000CD02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00000000-0008-0000-0500-0000C6020000}"/>
              </a:ext>
            </a:extLst>
          </xdr:cNvPr>
          <xdr:cNvSpPr/>
        </xdr:nvSpPr>
        <xdr:spPr>
          <a:xfrm>
            <a:off x="10214389" y="1404207"/>
            <a:ext cx="5842574" cy="546592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1060</xdr:row>
      <xdr:rowOff>77278</xdr:rowOff>
    </xdr:from>
    <xdr:to>
      <xdr:col>28</xdr:col>
      <xdr:colOff>458940</xdr:colOff>
      <xdr:row>1079</xdr:row>
      <xdr:rowOff>123756</xdr:rowOff>
    </xdr:to>
    <xdr:grpSp>
      <xdr:nvGrpSpPr>
        <xdr:cNvPr id="707" name="Group 706">
          <a:extLst>
            <a:ext uri="{FF2B5EF4-FFF2-40B4-BE49-F238E27FC236}">
              <a16:creationId xmlns:a16="http://schemas.microsoft.com/office/drawing/2014/main" id="{00000000-0008-0000-0500-0000D4020000}"/>
            </a:ext>
          </a:extLst>
        </xdr:cNvPr>
        <xdr:cNvGrpSpPr/>
      </xdr:nvGrpSpPr>
      <xdr:grpSpPr>
        <a:xfrm>
          <a:off x="8696300" y="228867778"/>
          <a:ext cx="9796640" cy="4148578"/>
          <a:chOff x="9743843" y="819149"/>
          <a:chExt cx="6429376" cy="4094144"/>
        </a:xfrm>
      </xdr:grpSpPr>
      <xdr:grpSp>
        <xdr:nvGrpSpPr>
          <xdr:cNvPr id="708" name="Group 707">
            <a:extLst>
              <a:ext uri="{FF2B5EF4-FFF2-40B4-BE49-F238E27FC236}">
                <a16:creationId xmlns:a16="http://schemas.microsoft.com/office/drawing/2014/main" id="{00000000-0008-0000-0500-0000D502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710" name="Group 709">
              <a:extLst>
                <a:ext uri="{FF2B5EF4-FFF2-40B4-BE49-F238E27FC236}">
                  <a16:creationId xmlns:a16="http://schemas.microsoft.com/office/drawing/2014/main" id="{00000000-0008-0000-0500-0000D702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717" name="Chart 716">
                <a:extLst>
                  <a:ext uri="{FF2B5EF4-FFF2-40B4-BE49-F238E27FC236}">
                    <a16:creationId xmlns:a16="http://schemas.microsoft.com/office/drawing/2014/main" id="{00000000-0008-0000-0500-0000DE02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4"/>
              </a:graphicData>
            </a:graphic>
          </xdr:graphicFrame>
          <xdr:cxnSp macro="">
            <xdr:nvCxnSpPr>
              <xdr:cNvPr id="718" name="Straight Connector 717">
                <a:extLst>
                  <a:ext uri="{FF2B5EF4-FFF2-40B4-BE49-F238E27FC236}">
                    <a16:creationId xmlns:a16="http://schemas.microsoft.com/office/drawing/2014/main" id="{00000000-0008-0000-0500-0000DF02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19" name="Straight Connector 718">
                <a:extLst>
                  <a:ext uri="{FF2B5EF4-FFF2-40B4-BE49-F238E27FC236}">
                    <a16:creationId xmlns:a16="http://schemas.microsoft.com/office/drawing/2014/main" id="{00000000-0008-0000-0500-0000E002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20" name="Straight Connector 719">
                <a:extLst>
                  <a:ext uri="{FF2B5EF4-FFF2-40B4-BE49-F238E27FC236}">
                    <a16:creationId xmlns:a16="http://schemas.microsoft.com/office/drawing/2014/main" id="{00000000-0008-0000-0500-0000E102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21" name="Straight Connector 720">
                <a:extLst>
                  <a:ext uri="{FF2B5EF4-FFF2-40B4-BE49-F238E27FC236}">
                    <a16:creationId xmlns:a16="http://schemas.microsoft.com/office/drawing/2014/main" id="{00000000-0008-0000-0500-0000E202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22" name="Straight Connector 721">
                <a:extLst>
                  <a:ext uri="{FF2B5EF4-FFF2-40B4-BE49-F238E27FC236}">
                    <a16:creationId xmlns:a16="http://schemas.microsoft.com/office/drawing/2014/main" id="{00000000-0008-0000-0500-0000E302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711" name="TextBox 710">
              <a:extLst>
                <a:ext uri="{FF2B5EF4-FFF2-40B4-BE49-F238E27FC236}">
                  <a16:creationId xmlns:a16="http://schemas.microsoft.com/office/drawing/2014/main" id="{00000000-0008-0000-0500-0000D802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712" name="TextBox 711">
              <a:extLst>
                <a:ext uri="{FF2B5EF4-FFF2-40B4-BE49-F238E27FC236}">
                  <a16:creationId xmlns:a16="http://schemas.microsoft.com/office/drawing/2014/main" id="{00000000-0008-0000-0500-0000D902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713" name="TextBox 712">
              <a:extLst>
                <a:ext uri="{FF2B5EF4-FFF2-40B4-BE49-F238E27FC236}">
                  <a16:creationId xmlns:a16="http://schemas.microsoft.com/office/drawing/2014/main" id="{00000000-0008-0000-0500-0000DA02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714" name="TextBox 713">
              <a:extLst>
                <a:ext uri="{FF2B5EF4-FFF2-40B4-BE49-F238E27FC236}">
                  <a16:creationId xmlns:a16="http://schemas.microsoft.com/office/drawing/2014/main" id="{00000000-0008-0000-0500-0000DB02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715" name="TextBox 714">
              <a:extLst>
                <a:ext uri="{FF2B5EF4-FFF2-40B4-BE49-F238E27FC236}">
                  <a16:creationId xmlns:a16="http://schemas.microsoft.com/office/drawing/2014/main" id="{00000000-0008-0000-0500-0000DC02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716" name="TextBox 715">
              <a:extLst>
                <a:ext uri="{FF2B5EF4-FFF2-40B4-BE49-F238E27FC236}">
                  <a16:creationId xmlns:a16="http://schemas.microsoft.com/office/drawing/2014/main" id="{00000000-0008-0000-0500-0000DD02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00000000-0008-0000-0500-0000D6020000}"/>
              </a:ext>
            </a:extLst>
          </xdr:cNvPr>
          <xdr:cNvSpPr/>
        </xdr:nvSpPr>
        <xdr:spPr>
          <a:xfrm>
            <a:off x="10221291" y="2991987"/>
            <a:ext cx="5842574" cy="391687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1084</xdr:row>
      <xdr:rowOff>77278</xdr:rowOff>
    </xdr:from>
    <xdr:to>
      <xdr:col>28</xdr:col>
      <xdr:colOff>458940</xdr:colOff>
      <xdr:row>1103</xdr:row>
      <xdr:rowOff>123756</xdr:rowOff>
    </xdr:to>
    <xdr:grpSp>
      <xdr:nvGrpSpPr>
        <xdr:cNvPr id="723" name="Group 722">
          <a:extLst>
            <a:ext uri="{FF2B5EF4-FFF2-40B4-BE49-F238E27FC236}">
              <a16:creationId xmlns:a16="http://schemas.microsoft.com/office/drawing/2014/main" id="{00000000-0008-0000-0500-0000E4020000}"/>
            </a:ext>
          </a:extLst>
        </xdr:cNvPr>
        <xdr:cNvGrpSpPr/>
      </xdr:nvGrpSpPr>
      <xdr:grpSpPr>
        <a:xfrm>
          <a:off x="8696300" y="234049378"/>
          <a:ext cx="9796640" cy="4148578"/>
          <a:chOff x="9743843" y="819149"/>
          <a:chExt cx="6429376" cy="4094144"/>
        </a:xfrm>
      </xdr:grpSpPr>
      <xdr:grpSp>
        <xdr:nvGrpSpPr>
          <xdr:cNvPr id="724" name="Group 723">
            <a:extLst>
              <a:ext uri="{FF2B5EF4-FFF2-40B4-BE49-F238E27FC236}">
                <a16:creationId xmlns:a16="http://schemas.microsoft.com/office/drawing/2014/main" id="{00000000-0008-0000-0500-0000E502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726" name="Group 725">
              <a:extLst>
                <a:ext uri="{FF2B5EF4-FFF2-40B4-BE49-F238E27FC236}">
                  <a16:creationId xmlns:a16="http://schemas.microsoft.com/office/drawing/2014/main" id="{00000000-0008-0000-0500-0000E702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733" name="Chart 732">
                <a:extLst>
                  <a:ext uri="{FF2B5EF4-FFF2-40B4-BE49-F238E27FC236}">
                    <a16:creationId xmlns:a16="http://schemas.microsoft.com/office/drawing/2014/main" id="{00000000-0008-0000-0500-0000EE02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5"/>
              </a:graphicData>
            </a:graphic>
          </xdr:graphicFrame>
          <xdr:cxnSp macro="">
            <xdr:nvCxnSpPr>
              <xdr:cNvPr id="734" name="Straight Connector 733">
                <a:extLst>
                  <a:ext uri="{FF2B5EF4-FFF2-40B4-BE49-F238E27FC236}">
                    <a16:creationId xmlns:a16="http://schemas.microsoft.com/office/drawing/2014/main" id="{00000000-0008-0000-0500-0000EF02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35" name="Straight Connector 734">
                <a:extLst>
                  <a:ext uri="{FF2B5EF4-FFF2-40B4-BE49-F238E27FC236}">
                    <a16:creationId xmlns:a16="http://schemas.microsoft.com/office/drawing/2014/main" id="{00000000-0008-0000-0500-0000F002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36" name="Straight Connector 735">
                <a:extLst>
                  <a:ext uri="{FF2B5EF4-FFF2-40B4-BE49-F238E27FC236}">
                    <a16:creationId xmlns:a16="http://schemas.microsoft.com/office/drawing/2014/main" id="{00000000-0008-0000-0500-0000F102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37" name="Straight Connector 736">
                <a:extLst>
                  <a:ext uri="{FF2B5EF4-FFF2-40B4-BE49-F238E27FC236}">
                    <a16:creationId xmlns:a16="http://schemas.microsoft.com/office/drawing/2014/main" id="{00000000-0008-0000-0500-0000F202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38" name="Straight Connector 737">
                <a:extLst>
                  <a:ext uri="{FF2B5EF4-FFF2-40B4-BE49-F238E27FC236}">
                    <a16:creationId xmlns:a16="http://schemas.microsoft.com/office/drawing/2014/main" id="{00000000-0008-0000-0500-0000F302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727" name="TextBox 726">
              <a:extLst>
                <a:ext uri="{FF2B5EF4-FFF2-40B4-BE49-F238E27FC236}">
                  <a16:creationId xmlns:a16="http://schemas.microsoft.com/office/drawing/2014/main" id="{00000000-0008-0000-0500-0000E802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728" name="TextBox 727">
              <a:extLst>
                <a:ext uri="{FF2B5EF4-FFF2-40B4-BE49-F238E27FC236}">
                  <a16:creationId xmlns:a16="http://schemas.microsoft.com/office/drawing/2014/main" id="{00000000-0008-0000-0500-0000E902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729" name="TextBox 728">
              <a:extLst>
                <a:ext uri="{FF2B5EF4-FFF2-40B4-BE49-F238E27FC236}">
                  <a16:creationId xmlns:a16="http://schemas.microsoft.com/office/drawing/2014/main" id="{00000000-0008-0000-0500-0000EA02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730" name="TextBox 729">
              <a:extLst>
                <a:ext uri="{FF2B5EF4-FFF2-40B4-BE49-F238E27FC236}">
                  <a16:creationId xmlns:a16="http://schemas.microsoft.com/office/drawing/2014/main" id="{00000000-0008-0000-0500-0000EB02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731" name="TextBox 730">
              <a:extLst>
                <a:ext uri="{FF2B5EF4-FFF2-40B4-BE49-F238E27FC236}">
                  <a16:creationId xmlns:a16="http://schemas.microsoft.com/office/drawing/2014/main" id="{00000000-0008-0000-0500-0000EC02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732" name="TextBox 731">
              <a:extLst>
                <a:ext uri="{FF2B5EF4-FFF2-40B4-BE49-F238E27FC236}">
                  <a16:creationId xmlns:a16="http://schemas.microsoft.com/office/drawing/2014/main" id="{00000000-0008-0000-0500-0000ED02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00000000-0008-0000-0500-0000E6020000}"/>
              </a:ext>
            </a:extLst>
          </xdr:cNvPr>
          <xdr:cNvSpPr/>
        </xdr:nvSpPr>
        <xdr:spPr>
          <a:xfrm>
            <a:off x="10186781" y="2498226"/>
            <a:ext cx="5842574" cy="275508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1108</xdr:row>
      <xdr:rowOff>77278</xdr:rowOff>
    </xdr:from>
    <xdr:to>
      <xdr:col>28</xdr:col>
      <xdr:colOff>458940</xdr:colOff>
      <xdr:row>1127</xdr:row>
      <xdr:rowOff>123756</xdr:rowOff>
    </xdr:to>
    <xdr:grpSp>
      <xdr:nvGrpSpPr>
        <xdr:cNvPr id="739" name="Group 738">
          <a:extLst>
            <a:ext uri="{FF2B5EF4-FFF2-40B4-BE49-F238E27FC236}">
              <a16:creationId xmlns:a16="http://schemas.microsoft.com/office/drawing/2014/main" id="{00000000-0008-0000-0500-0000F4020000}"/>
            </a:ext>
          </a:extLst>
        </xdr:cNvPr>
        <xdr:cNvGrpSpPr/>
      </xdr:nvGrpSpPr>
      <xdr:grpSpPr>
        <a:xfrm>
          <a:off x="8696300" y="239230978"/>
          <a:ext cx="9796640" cy="4148578"/>
          <a:chOff x="9743843" y="819149"/>
          <a:chExt cx="6429376" cy="4094144"/>
        </a:xfrm>
      </xdr:grpSpPr>
      <xdr:grpSp>
        <xdr:nvGrpSpPr>
          <xdr:cNvPr id="740" name="Group 739">
            <a:extLst>
              <a:ext uri="{FF2B5EF4-FFF2-40B4-BE49-F238E27FC236}">
                <a16:creationId xmlns:a16="http://schemas.microsoft.com/office/drawing/2014/main" id="{00000000-0008-0000-0500-0000F502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742" name="Group 741">
              <a:extLst>
                <a:ext uri="{FF2B5EF4-FFF2-40B4-BE49-F238E27FC236}">
                  <a16:creationId xmlns:a16="http://schemas.microsoft.com/office/drawing/2014/main" id="{00000000-0008-0000-0500-0000F702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749" name="Chart 748">
                <a:extLst>
                  <a:ext uri="{FF2B5EF4-FFF2-40B4-BE49-F238E27FC236}">
                    <a16:creationId xmlns:a16="http://schemas.microsoft.com/office/drawing/2014/main" id="{00000000-0008-0000-0500-0000FE02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6"/>
              </a:graphicData>
            </a:graphic>
          </xdr:graphicFrame>
          <xdr:cxnSp macro="">
            <xdr:nvCxnSpPr>
              <xdr:cNvPr id="750" name="Straight Connector 749">
                <a:extLst>
                  <a:ext uri="{FF2B5EF4-FFF2-40B4-BE49-F238E27FC236}">
                    <a16:creationId xmlns:a16="http://schemas.microsoft.com/office/drawing/2014/main" id="{00000000-0008-0000-0500-0000FF02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51" name="Straight Connector 750">
                <a:extLst>
                  <a:ext uri="{FF2B5EF4-FFF2-40B4-BE49-F238E27FC236}">
                    <a16:creationId xmlns:a16="http://schemas.microsoft.com/office/drawing/2014/main" id="{00000000-0008-0000-0500-00000003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52" name="Straight Connector 751">
                <a:extLst>
                  <a:ext uri="{FF2B5EF4-FFF2-40B4-BE49-F238E27FC236}">
                    <a16:creationId xmlns:a16="http://schemas.microsoft.com/office/drawing/2014/main" id="{00000000-0008-0000-0500-00000103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53" name="Straight Connector 752">
                <a:extLst>
                  <a:ext uri="{FF2B5EF4-FFF2-40B4-BE49-F238E27FC236}">
                    <a16:creationId xmlns:a16="http://schemas.microsoft.com/office/drawing/2014/main" id="{00000000-0008-0000-0500-00000203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54" name="Straight Connector 753">
                <a:extLst>
                  <a:ext uri="{FF2B5EF4-FFF2-40B4-BE49-F238E27FC236}">
                    <a16:creationId xmlns:a16="http://schemas.microsoft.com/office/drawing/2014/main" id="{00000000-0008-0000-0500-00000303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743" name="TextBox 742">
              <a:extLst>
                <a:ext uri="{FF2B5EF4-FFF2-40B4-BE49-F238E27FC236}">
                  <a16:creationId xmlns:a16="http://schemas.microsoft.com/office/drawing/2014/main" id="{00000000-0008-0000-0500-0000F802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744" name="TextBox 743">
              <a:extLst>
                <a:ext uri="{FF2B5EF4-FFF2-40B4-BE49-F238E27FC236}">
                  <a16:creationId xmlns:a16="http://schemas.microsoft.com/office/drawing/2014/main" id="{00000000-0008-0000-0500-0000F902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745" name="TextBox 744">
              <a:extLst>
                <a:ext uri="{FF2B5EF4-FFF2-40B4-BE49-F238E27FC236}">
                  <a16:creationId xmlns:a16="http://schemas.microsoft.com/office/drawing/2014/main" id="{00000000-0008-0000-0500-0000FA02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746" name="TextBox 745">
              <a:extLst>
                <a:ext uri="{FF2B5EF4-FFF2-40B4-BE49-F238E27FC236}">
                  <a16:creationId xmlns:a16="http://schemas.microsoft.com/office/drawing/2014/main" id="{00000000-0008-0000-0500-0000FB02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747" name="TextBox 746">
              <a:extLst>
                <a:ext uri="{FF2B5EF4-FFF2-40B4-BE49-F238E27FC236}">
                  <a16:creationId xmlns:a16="http://schemas.microsoft.com/office/drawing/2014/main" id="{00000000-0008-0000-0500-0000FC02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748" name="TextBox 747">
              <a:extLst>
                <a:ext uri="{FF2B5EF4-FFF2-40B4-BE49-F238E27FC236}">
                  <a16:creationId xmlns:a16="http://schemas.microsoft.com/office/drawing/2014/main" id="{00000000-0008-0000-0500-0000FD02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00000000-0008-0000-0500-0000F6020000}"/>
              </a:ext>
            </a:extLst>
          </xdr:cNvPr>
          <xdr:cNvSpPr/>
        </xdr:nvSpPr>
        <xdr:spPr>
          <a:xfrm>
            <a:off x="10207487" y="2101280"/>
            <a:ext cx="5842574" cy="246463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1132</xdr:row>
      <xdr:rowOff>77278</xdr:rowOff>
    </xdr:from>
    <xdr:to>
      <xdr:col>28</xdr:col>
      <xdr:colOff>458940</xdr:colOff>
      <xdr:row>1151</xdr:row>
      <xdr:rowOff>123756</xdr:rowOff>
    </xdr:to>
    <xdr:grpSp>
      <xdr:nvGrpSpPr>
        <xdr:cNvPr id="755" name="Group 754">
          <a:extLst>
            <a:ext uri="{FF2B5EF4-FFF2-40B4-BE49-F238E27FC236}">
              <a16:creationId xmlns:a16="http://schemas.microsoft.com/office/drawing/2014/main" id="{00000000-0008-0000-0500-000004030000}"/>
            </a:ext>
          </a:extLst>
        </xdr:cNvPr>
        <xdr:cNvGrpSpPr/>
      </xdr:nvGrpSpPr>
      <xdr:grpSpPr>
        <a:xfrm>
          <a:off x="8696300" y="244412578"/>
          <a:ext cx="9796640" cy="4148578"/>
          <a:chOff x="9743843" y="819149"/>
          <a:chExt cx="6429376" cy="4094144"/>
        </a:xfrm>
      </xdr:grpSpPr>
      <xdr:grpSp>
        <xdr:nvGrpSpPr>
          <xdr:cNvPr id="756" name="Group 755">
            <a:extLst>
              <a:ext uri="{FF2B5EF4-FFF2-40B4-BE49-F238E27FC236}">
                <a16:creationId xmlns:a16="http://schemas.microsoft.com/office/drawing/2014/main" id="{00000000-0008-0000-0500-00000503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758" name="Group 757">
              <a:extLst>
                <a:ext uri="{FF2B5EF4-FFF2-40B4-BE49-F238E27FC236}">
                  <a16:creationId xmlns:a16="http://schemas.microsoft.com/office/drawing/2014/main" id="{00000000-0008-0000-0500-00000703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765" name="Chart 764">
                <a:extLst>
                  <a:ext uri="{FF2B5EF4-FFF2-40B4-BE49-F238E27FC236}">
                    <a16:creationId xmlns:a16="http://schemas.microsoft.com/office/drawing/2014/main" id="{00000000-0008-0000-0500-00000E03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7"/>
              </a:graphicData>
            </a:graphic>
          </xdr:graphicFrame>
          <xdr:cxnSp macro="">
            <xdr:nvCxnSpPr>
              <xdr:cNvPr id="766" name="Straight Connector 765">
                <a:extLst>
                  <a:ext uri="{FF2B5EF4-FFF2-40B4-BE49-F238E27FC236}">
                    <a16:creationId xmlns:a16="http://schemas.microsoft.com/office/drawing/2014/main" id="{00000000-0008-0000-0500-00000F03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67" name="Straight Connector 766">
                <a:extLst>
                  <a:ext uri="{FF2B5EF4-FFF2-40B4-BE49-F238E27FC236}">
                    <a16:creationId xmlns:a16="http://schemas.microsoft.com/office/drawing/2014/main" id="{00000000-0008-0000-0500-00001003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68" name="Straight Connector 767">
                <a:extLst>
                  <a:ext uri="{FF2B5EF4-FFF2-40B4-BE49-F238E27FC236}">
                    <a16:creationId xmlns:a16="http://schemas.microsoft.com/office/drawing/2014/main" id="{00000000-0008-0000-0500-00001103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69" name="Straight Connector 768">
                <a:extLst>
                  <a:ext uri="{FF2B5EF4-FFF2-40B4-BE49-F238E27FC236}">
                    <a16:creationId xmlns:a16="http://schemas.microsoft.com/office/drawing/2014/main" id="{00000000-0008-0000-0500-00001203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70" name="Straight Connector 769">
                <a:extLst>
                  <a:ext uri="{FF2B5EF4-FFF2-40B4-BE49-F238E27FC236}">
                    <a16:creationId xmlns:a16="http://schemas.microsoft.com/office/drawing/2014/main" id="{00000000-0008-0000-0500-00001303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759" name="TextBox 758">
              <a:extLst>
                <a:ext uri="{FF2B5EF4-FFF2-40B4-BE49-F238E27FC236}">
                  <a16:creationId xmlns:a16="http://schemas.microsoft.com/office/drawing/2014/main" id="{00000000-0008-0000-0500-00000803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760" name="TextBox 759">
              <a:extLst>
                <a:ext uri="{FF2B5EF4-FFF2-40B4-BE49-F238E27FC236}">
                  <a16:creationId xmlns:a16="http://schemas.microsoft.com/office/drawing/2014/main" id="{00000000-0008-0000-0500-00000903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761" name="TextBox 760">
              <a:extLst>
                <a:ext uri="{FF2B5EF4-FFF2-40B4-BE49-F238E27FC236}">
                  <a16:creationId xmlns:a16="http://schemas.microsoft.com/office/drawing/2014/main" id="{00000000-0008-0000-0500-00000A03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762" name="TextBox 761">
              <a:extLst>
                <a:ext uri="{FF2B5EF4-FFF2-40B4-BE49-F238E27FC236}">
                  <a16:creationId xmlns:a16="http://schemas.microsoft.com/office/drawing/2014/main" id="{00000000-0008-0000-0500-00000B03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763" name="TextBox 762">
              <a:extLst>
                <a:ext uri="{FF2B5EF4-FFF2-40B4-BE49-F238E27FC236}">
                  <a16:creationId xmlns:a16="http://schemas.microsoft.com/office/drawing/2014/main" id="{00000000-0008-0000-0500-00000C03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764" name="TextBox 763">
              <a:extLst>
                <a:ext uri="{FF2B5EF4-FFF2-40B4-BE49-F238E27FC236}">
                  <a16:creationId xmlns:a16="http://schemas.microsoft.com/office/drawing/2014/main" id="{00000000-0008-0000-0500-00000D03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00000000-0008-0000-0500-000006030000}"/>
              </a:ext>
            </a:extLst>
          </xdr:cNvPr>
          <xdr:cNvSpPr/>
        </xdr:nvSpPr>
        <xdr:spPr>
          <a:xfrm>
            <a:off x="10235095" y="1733381"/>
            <a:ext cx="5842574" cy="178692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1156</xdr:row>
      <xdr:rowOff>77278</xdr:rowOff>
    </xdr:from>
    <xdr:to>
      <xdr:col>28</xdr:col>
      <xdr:colOff>458940</xdr:colOff>
      <xdr:row>1175</xdr:row>
      <xdr:rowOff>123756</xdr:rowOff>
    </xdr:to>
    <xdr:grpSp>
      <xdr:nvGrpSpPr>
        <xdr:cNvPr id="771" name="Group 770">
          <a:extLst>
            <a:ext uri="{FF2B5EF4-FFF2-40B4-BE49-F238E27FC236}">
              <a16:creationId xmlns:a16="http://schemas.microsoft.com/office/drawing/2014/main" id="{00000000-0008-0000-0500-000014030000}"/>
            </a:ext>
          </a:extLst>
        </xdr:cNvPr>
        <xdr:cNvGrpSpPr/>
      </xdr:nvGrpSpPr>
      <xdr:grpSpPr>
        <a:xfrm>
          <a:off x="8696300" y="249594178"/>
          <a:ext cx="9796640" cy="4148578"/>
          <a:chOff x="9743843" y="819149"/>
          <a:chExt cx="6429376" cy="4094144"/>
        </a:xfrm>
      </xdr:grpSpPr>
      <xdr:grpSp>
        <xdr:nvGrpSpPr>
          <xdr:cNvPr id="772" name="Group 771">
            <a:extLst>
              <a:ext uri="{FF2B5EF4-FFF2-40B4-BE49-F238E27FC236}">
                <a16:creationId xmlns:a16="http://schemas.microsoft.com/office/drawing/2014/main" id="{00000000-0008-0000-0500-00001503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774" name="Group 773">
              <a:extLst>
                <a:ext uri="{FF2B5EF4-FFF2-40B4-BE49-F238E27FC236}">
                  <a16:creationId xmlns:a16="http://schemas.microsoft.com/office/drawing/2014/main" id="{00000000-0008-0000-0500-00001703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781" name="Chart 780">
                <a:extLst>
                  <a:ext uri="{FF2B5EF4-FFF2-40B4-BE49-F238E27FC236}">
                    <a16:creationId xmlns:a16="http://schemas.microsoft.com/office/drawing/2014/main" id="{00000000-0008-0000-0500-00001E03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8"/>
              </a:graphicData>
            </a:graphic>
          </xdr:graphicFrame>
          <xdr:cxnSp macro="">
            <xdr:nvCxnSpPr>
              <xdr:cNvPr id="782" name="Straight Connector 781">
                <a:extLst>
                  <a:ext uri="{FF2B5EF4-FFF2-40B4-BE49-F238E27FC236}">
                    <a16:creationId xmlns:a16="http://schemas.microsoft.com/office/drawing/2014/main" id="{00000000-0008-0000-0500-00001F03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83" name="Straight Connector 782">
                <a:extLst>
                  <a:ext uri="{FF2B5EF4-FFF2-40B4-BE49-F238E27FC236}">
                    <a16:creationId xmlns:a16="http://schemas.microsoft.com/office/drawing/2014/main" id="{00000000-0008-0000-0500-00002003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84" name="Straight Connector 783">
                <a:extLst>
                  <a:ext uri="{FF2B5EF4-FFF2-40B4-BE49-F238E27FC236}">
                    <a16:creationId xmlns:a16="http://schemas.microsoft.com/office/drawing/2014/main" id="{00000000-0008-0000-0500-00002103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85" name="Straight Connector 784">
                <a:extLst>
                  <a:ext uri="{FF2B5EF4-FFF2-40B4-BE49-F238E27FC236}">
                    <a16:creationId xmlns:a16="http://schemas.microsoft.com/office/drawing/2014/main" id="{00000000-0008-0000-0500-00002203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86" name="Straight Connector 785">
                <a:extLst>
                  <a:ext uri="{FF2B5EF4-FFF2-40B4-BE49-F238E27FC236}">
                    <a16:creationId xmlns:a16="http://schemas.microsoft.com/office/drawing/2014/main" id="{00000000-0008-0000-0500-00002303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775" name="TextBox 774">
              <a:extLst>
                <a:ext uri="{FF2B5EF4-FFF2-40B4-BE49-F238E27FC236}">
                  <a16:creationId xmlns:a16="http://schemas.microsoft.com/office/drawing/2014/main" id="{00000000-0008-0000-0500-00001803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776" name="TextBox 775">
              <a:extLst>
                <a:ext uri="{FF2B5EF4-FFF2-40B4-BE49-F238E27FC236}">
                  <a16:creationId xmlns:a16="http://schemas.microsoft.com/office/drawing/2014/main" id="{00000000-0008-0000-0500-00001903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777" name="TextBox 776">
              <a:extLst>
                <a:ext uri="{FF2B5EF4-FFF2-40B4-BE49-F238E27FC236}">
                  <a16:creationId xmlns:a16="http://schemas.microsoft.com/office/drawing/2014/main" id="{00000000-0008-0000-0500-00001A03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778" name="TextBox 777">
              <a:extLst>
                <a:ext uri="{FF2B5EF4-FFF2-40B4-BE49-F238E27FC236}">
                  <a16:creationId xmlns:a16="http://schemas.microsoft.com/office/drawing/2014/main" id="{00000000-0008-0000-0500-00001B03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779" name="TextBox 778">
              <a:extLst>
                <a:ext uri="{FF2B5EF4-FFF2-40B4-BE49-F238E27FC236}">
                  <a16:creationId xmlns:a16="http://schemas.microsoft.com/office/drawing/2014/main" id="{00000000-0008-0000-0500-00001C03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780" name="TextBox 779">
              <a:extLst>
                <a:ext uri="{FF2B5EF4-FFF2-40B4-BE49-F238E27FC236}">
                  <a16:creationId xmlns:a16="http://schemas.microsoft.com/office/drawing/2014/main" id="{00000000-0008-0000-0500-00001D03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00000000-0008-0000-0500-000016030000}"/>
              </a:ext>
            </a:extLst>
          </xdr:cNvPr>
          <xdr:cNvSpPr/>
        </xdr:nvSpPr>
        <xdr:spPr>
          <a:xfrm>
            <a:off x="10207487" y="2991986"/>
            <a:ext cx="5842574" cy="265826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1180</xdr:row>
      <xdr:rowOff>77278</xdr:rowOff>
    </xdr:from>
    <xdr:to>
      <xdr:col>28</xdr:col>
      <xdr:colOff>458940</xdr:colOff>
      <xdr:row>1199</xdr:row>
      <xdr:rowOff>123756</xdr:rowOff>
    </xdr:to>
    <xdr:grpSp>
      <xdr:nvGrpSpPr>
        <xdr:cNvPr id="787" name="Group 786">
          <a:extLst>
            <a:ext uri="{FF2B5EF4-FFF2-40B4-BE49-F238E27FC236}">
              <a16:creationId xmlns:a16="http://schemas.microsoft.com/office/drawing/2014/main" id="{00000000-0008-0000-0500-000024030000}"/>
            </a:ext>
          </a:extLst>
        </xdr:cNvPr>
        <xdr:cNvGrpSpPr/>
      </xdr:nvGrpSpPr>
      <xdr:grpSpPr>
        <a:xfrm>
          <a:off x="8696300" y="254775778"/>
          <a:ext cx="9796640" cy="4148578"/>
          <a:chOff x="9743843" y="819149"/>
          <a:chExt cx="6429376" cy="4094144"/>
        </a:xfrm>
      </xdr:grpSpPr>
      <xdr:grpSp>
        <xdr:nvGrpSpPr>
          <xdr:cNvPr id="788" name="Group 787">
            <a:extLst>
              <a:ext uri="{FF2B5EF4-FFF2-40B4-BE49-F238E27FC236}">
                <a16:creationId xmlns:a16="http://schemas.microsoft.com/office/drawing/2014/main" id="{00000000-0008-0000-0500-00002503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790" name="Group 789">
              <a:extLst>
                <a:ext uri="{FF2B5EF4-FFF2-40B4-BE49-F238E27FC236}">
                  <a16:creationId xmlns:a16="http://schemas.microsoft.com/office/drawing/2014/main" id="{00000000-0008-0000-0500-00002703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797" name="Chart 796">
                <a:extLst>
                  <a:ext uri="{FF2B5EF4-FFF2-40B4-BE49-F238E27FC236}">
                    <a16:creationId xmlns:a16="http://schemas.microsoft.com/office/drawing/2014/main" id="{00000000-0008-0000-0500-00002E03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9"/>
              </a:graphicData>
            </a:graphic>
          </xdr:graphicFrame>
          <xdr:cxnSp macro="">
            <xdr:nvCxnSpPr>
              <xdr:cNvPr id="798" name="Straight Connector 797">
                <a:extLst>
                  <a:ext uri="{FF2B5EF4-FFF2-40B4-BE49-F238E27FC236}">
                    <a16:creationId xmlns:a16="http://schemas.microsoft.com/office/drawing/2014/main" id="{00000000-0008-0000-0500-00002F03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99" name="Straight Connector 798">
                <a:extLst>
                  <a:ext uri="{FF2B5EF4-FFF2-40B4-BE49-F238E27FC236}">
                    <a16:creationId xmlns:a16="http://schemas.microsoft.com/office/drawing/2014/main" id="{00000000-0008-0000-0500-00003003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00" name="Straight Connector 799">
                <a:extLst>
                  <a:ext uri="{FF2B5EF4-FFF2-40B4-BE49-F238E27FC236}">
                    <a16:creationId xmlns:a16="http://schemas.microsoft.com/office/drawing/2014/main" id="{00000000-0008-0000-0500-00003103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01" name="Straight Connector 800">
                <a:extLst>
                  <a:ext uri="{FF2B5EF4-FFF2-40B4-BE49-F238E27FC236}">
                    <a16:creationId xmlns:a16="http://schemas.microsoft.com/office/drawing/2014/main" id="{00000000-0008-0000-0500-00003203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02" name="Straight Connector 801">
                <a:extLst>
                  <a:ext uri="{FF2B5EF4-FFF2-40B4-BE49-F238E27FC236}">
                    <a16:creationId xmlns:a16="http://schemas.microsoft.com/office/drawing/2014/main" id="{00000000-0008-0000-0500-00003303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791" name="TextBox 790">
              <a:extLst>
                <a:ext uri="{FF2B5EF4-FFF2-40B4-BE49-F238E27FC236}">
                  <a16:creationId xmlns:a16="http://schemas.microsoft.com/office/drawing/2014/main" id="{00000000-0008-0000-0500-00002803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792" name="TextBox 791">
              <a:extLst>
                <a:ext uri="{FF2B5EF4-FFF2-40B4-BE49-F238E27FC236}">
                  <a16:creationId xmlns:a16="http://schemas.microsoft.com/office/drawing/2014/main" id="{00000000-0008-0000-0500-00002903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793" name="TextBox 792">
              <a:extLst>
                <a:ext uri="{FF2B5EF4-FFF2-40B4-BE49-F238E27FC236}">
                  <a16:creationId xmlns:a16="http://schemas.microsoft.com/office/drawing/2014/main" id="{00000000-0008-0000-0500-00002A03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794" name="TextBox 793">
              <a:extLst>
                <a:ext uri="{FF2B5EF4-FFF2-40B4-BE49-F238E27FC236}">
                  <a16:creationId xmlns:a16="http://schemas.microsoft.com/office/drawing/2014/main" id="{00000000-0008-0000-0500-00002B03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795" name="TextBox 794">
              <a:extLst>
                <a:ext uri="{FF2B5EF4-FFF2-40B4-BE49-F238E27FC236}">
                  <a16:creationId xmlns:a16="http://schemas.microsoft.com/office/drawing/2014/main" id="{00000000-0008-0000-0500-00002C03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796" name="TextBox 795">
              <a:extLst>
                <a:ext uri="{FF2B5EF4-FFF2-40B4-BE49-F238E27FC236}">
                  <a16:creationId xmlns:a16="http://schemas.microsoft.com/office/drawing/2014/main" id="{00000000-0008-0000-0500-00002D03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00000000-0008-0000-0500-000026030000}"/>
              </a:ext>
            </a:extLst>
          </xdr:cNvPr>
          <xdr:cNvSpPr/>
        </xdr:nvSpPr>
        <xdr:spPr>
          <a:xfrm>
            <a:off x="10207487" y="2691857"/>
            <a:ext cx="5842574" cy="556274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1204</xdr:row>
      <xdr:rowOff>77278</xdr:rowOff>
    </xdr:from>
    <xdr:to>
      <xdr:col>28</xdr:col>
      <xdr:colOff>458940</xdr:colOff>
      <xdr:row>1223</xdr:row>
      <xdr:rowOff>123756</xdr:rowOff>
    </xdr:to>
    <xdr:grpSp>
      <xdr:nvGrpSpPr>
        <xdr:cNvPr id="803" name="Group 802">
          <a:extLst>
            <a:ext uri="{FF2B5EF4-FFF2-40B4-BE49-F238E27FC236}">
              <a16:creationId xmlns:a16="http://schemas.microsoft.com/office/drawing/2014/main" id="{00000000-0008-0000-0500-000034030000}"/>
            </a:ext>
          </a:extLst>
        </xdr:cNvPr>
        <xdr:cNvGrpSpPr/>
      </xdr:nvGrpSpPr>
      <xdr:grpSpPr>
        <a:xfrm>
          <a:off x="8696300" y="259957378"/>
          <a:ext cx="9796640" cy="4148578"/>
          <a:chOff x="9743843" y="819149"/>
          <a:chExt cx="6429376" cy="4094144"/>
        </a:xfrm>
      </xdr:grpSpPr>
      <xdr:grpSp>
        <xdr:nvGrpSpPr>
          <xdr:cNvPr id="804" name="Group 803">
            <a:extLst>
              <a:ext uri="{FF2B5EF4-FFF2-40B4-BE49-F238E27FC236}">
                <a16:creationId xmlns:a16="http://schemas.microsoft.com/office/drawing/2014/main" id="{00000000-0008-0000-0500-00003503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806" name="Group 805">
              <a:extLst>
                <a:ext uri="{FF2B5EF4-FFF2-40B4-BE49-F238E27FC236}">
                  <a16:creationId xmlns:a16="http://schemas.microsoft.com/office/drawing/2014/main" id="{00000000-0008-0000-0500-00003703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813" name="Chart 812">
                <a:extLst>
                  <a:ext uri="{FF2B5EF4-FFF2-40B4-BE49-F238E27FC236}">
                    <a16:creationId xmlns:a16="http://schemas.microsoft.com/office/drawing/2014/main" id="{00000000-0008-0000-0500-00003E03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0"/>
              </a:graphicData>
            </a:graphic>
          </xdr:graphicFrame>
          <xdr:cxnSp macro="">
            <xdr:nvCxnSpPr>
              <xdr:cNvPr id="814" name="Straight Connector 813">
                <a:extLst>
                  <a:ext uri="{FF2B5EF4-FFF2-40B4-BE49-F238E27FC236}">
                    <a16:creationId xmlns:a16="http://schemas.microsoft.com/office/drawing/2014/main" id="{00000000-0008-0000-0500-00003F03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15" name="Straight Connector 814">
                <a:extLst>
                  <a:ext uri="{FF2B5EF4-FFF2-40B4-BE49-F238E27FC236}">
                    <a16:creationId xmlns:a16="http://schemas.microsoft.com/office/drawing/2014/main" id="{00000000-0008-0000-0500-00004003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16" name="Straight Connector 815">
                <a:extLst>
                  <a:ext uri="{FF2B5EF4-FFF2-40B4-BE49-F238E27FC236}">
                    <a16:creationId xmlns:a16="http://schemas.microsoft.com/office/drawing/2014/main" id="{00000000-0008-0000-0500-00004103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17" name="Straight Connector 816">
                <a:extLst>
                  <a:ext uri="{FF2B5EF4-FFF2-40B4-BE49-F238E27FC236}">
                    <a16:creationId xmlns:a16="http://schemas.microsoft.com/office/drawing/2014/main" id="{00000000-0008-0000-0500-00004203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18" name="Straight Connector 817">
                <a:extLst>
                  <a:ext uri="{FF2B5EF4-FFF2-40B4-BE49-F238E27FC236}">
                    <a16:creationId xmlns:a16="http://schemas.microsoft.com/office/drawing/2014/main" id="{00000000-0008-0000-0500-00004303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807" name="TextBox 806">
              <a:extLst>
                <a:ext uri="{FF2B5EF4-FFF2-40B4-BE49-F238E27FC236}">
                  <a16:creationId xmlns:a16="http://schemas.microsoft.com/office/drawing/2014/main" id="{00000000-0008-0000-0500-00003803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808" name="TextBox 807">
              <a:extLst>
                <a:ext uri="{FF2B5EF4-FFF2-40B4-BE49-F238E27FC236}">
                  <a16:creationId xmlns:a16="http://schemas.microsoft.com/office/drawing/2014/main" id="{00000000-0008-0000-0500-00003903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809" name="TextBox 808">
              <a:extLst>
                <a:ext uri="{FF2B5EF4-FFF2-40B4-BE49-F238E27FC236}">
                  <a16:creationId xmlns:a16="http://schemas.microsoft.com/office/drawing/2014/main" id="{00000000-0008-0000-0500-00003A03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810" name="TextBox 809">
              <a:extLst>
                <a:ext uri="{FF2B5EF4-FFF2-40B4-BE49-F238E27FC236}">
                  <a16:creationId xmlns:a16="http://schemas.microsoft.com/office/drawing/2014/main" id="{00000000-0008-0000-0500-00003B03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811" name="TextBox 810">
              <a:extLst>
                <a:ext uri="{FF2B5EF4-FFF2-40B4-BE49-F238E27FC236}">
                  <a16:creationId xmlns:a16="http://schemas.microsoft.com/office/drawing/2014/main" id="{00000000-0008-0000-0500-00003C03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812" name="TextBox 811">
              <a:extLst>
                <a:ext uri="{FF2B5EF4-FFF2-40B4-BE49-F238E27FC236}">
                  <a16:creationId xmlns:a16="http://schemas.microsoft.com/office/drawing/2014/main" id="{00000000-0008-0000-0500-00003D03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00000000-0008-0000-0500-000036030000}"/>
              </a:ext>
            </a:extLst>
          </xdr:cNvPr>
          <xdr:cNvSpPr/>
        </xdr:nvSpPr>
        <xdr:spPr>
          <a:xfrm>
            <a:off x="10221291" y="2556315"/>
            <a:ext cx="5842574" cy="691816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1228</xdr:row>
      <xdr:rowOff>77278</xdr:rowOff>
    </xdr:from>
    <xdr:to>
      <xdr:col>28</xdr:col>
      <xdr:colOff>458940</xdr:colOff>
      <xdr:row>1247</xdr:row>
      <xdr:rowOff>123756</xdr:rowOff>
    </xdr:to>
    <xdr:grpSp>
      <xdr:nvGrpSpPr>
        <xdr:cNvPr id="819" name="Group 818">
          <a:extLst>
            <a:ext uri="{FF2B5EF4-FFF2-40B4-BE49-F238E27FC236}">
              <a16:creationId xmlns:a16="http://schemas.microsoft.com/office/drawing/2014/main" id="{00000000-0008-0000-0500-000044030000}"/>
            </a:ext>
          </a:extLst>
        </xdr:cNvPr>
        <xdr:cNvGrpSpPr/>
      </xdr:nvGrpSpPr>
      <xdr:grpSpPr>
        <a:xfrm>
          <a:off x="8696300" y="265138978"/>
          <a:ext cx="9796640" cy="4148578"/>
          <a:chOff x="9743843" y="819149"/>
          <a:chExt cx="6429376" cy="4094144"/>
        </a:xfrm>
      </xdr:grpSpPr>
      <xdr:grpSp>
        <xdr:nvGrpSpPr>
          <xdr:cNvPr id="820" name="Group 819">
            <a:extLst>
              <a:ext uri="{FF2B5EF4-FFF2-40B4-BE49-F238E27FC236}">
                <a16:creationId xmlns:a16="http://schemas.microsoft.com/office/drawing/2014/main" id="{00000000-0008-0000-0500-00004503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822" name="Group 821">
              <a:extLst>
                <a:ext uri="{FF2B5EF4-FFF2-40B4-BE49-F238E27FC236}">
                  <a16:creationId xmlns:a16="http://schemas.microsoft.com/office/drawing/2014/main" id="{00000000-0008-0000-0500-00004703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829" name="Chart 828">
                <a:extLst>
                  <a:ext uri="{FF2B5EF4-FFF2-40B4-BE49-F238E27FC236}">
                    <a16:creationId xmlns:a16="http://schemas.microsoft.com/office/drawing/2014/main" id="{00000000-0008-0000-0500-00004E03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1"/>
              </a:graphicData>
            </a:graphic>
          </xdr:graphicFrame>
          <xdr:cxnSp macro="">
            <xdr:nvCxnSpPr>
              <xdr:cNvPr id="830" name="Straight Connector 829">
                <a:extLst>
                  <a:ext uri="{FF2B5EF4-FFF2-40B4-BE49-F238E27FC236}">
                    <a16:creationId xmlns:a16="http://schemas.microsoft.com/office/drawing/2014/main" id="{00000000-0008-0000-0500-00004F03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31" name="Straight Connector 830">
                <a:extLst>
                  <a:ext uri="{FF2B5EF4-FFF2-40B4-BE49-F238E27FC236}">
                    <a16:creationId xmlns:a16="http://schemas.microsoft.com/office/drawing/2014/main" id="{00000000-0008-0000-0500-00005003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32" name="Straight Connector 831">
                <a:extLst>
                  <a:ext uri="{FF2B5EF4-FFF2-40B4-BE49-F238E27FC236}">
                    <a16:creationId xmlns:a16="http://schemas.microsoft.com/office/drawing/2014/main" id="{00000000-0008-0000-0500-00005103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33" name="Straight Connector 832">
                <a:extLst>
                  <a:ext uri="{FF2B5EF4-FFF2-40B4-BE49-F238E27FC236}">
                    <a16:creationId xmlns:a16="http://schemas.microsoft.com/office/drawing/2014/main" id="{00000000-0008-0000-0500-00005203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34" name="Straight Connector 833">
                <a:extLst>
                  <a:ext uri="{FF2B5EF4-FFF2-40B4-BE49-F238E27FC236}">
                    <a16:creationId xmlns:a16="http://schemas.microsoft.com/office/drawing/2014/main" id="{00000000-0008-0000-0500-00005303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823" name="TextBox 822">
              <a:extLst>
                <a:ext uri="{FF2B5EF4-FFF2-40B4-BE49-F238E27FC236}">
                  <a16:creationId xmlns:a16="http://schemas.microsoft.com/office/drawing/2014/main" id="{00000000-0008-0000-0500-00004803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824" name="TextBox 823">
              <a:extLst>
                <a:ext uri="{FF2B5EF4-FFF2-40B4-BE49-F238E27FC236}">
                  <a16:creationId xmlns:a16="http://schemas.microsoft.com/office/drawing/2014/main" id="{00000000-0008-0000-0500-00004903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825" name="TextBox 824">
              <a:extLst>
                <a:ext uri="{FF2B5EF4-FFF2-40B4-BE49-F238E27FC236}">
                  <a16:creationId xmlns:a16="http://schemas.microsoft.com/office/drawing/2014/main" id="{00000000-0008-0000-0500-00004A03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826" name="TextBox 825">
              <a:extLst>
                <a:ext uri="{FF2B5EF4-FFF2-40B4-BE49-F238E27FC236}">
                  <a16:creationId xmlns:a16="http://schemas.microsoft.com/office/drawing/2014/main" id="{00000000-0008-0000-0500-00004B03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827" name="TextBox 826">
              <a:extLst>
                <a:ext uri="{FF2B5EF4-FFF2-40B4-BE49-F238E27FC236}">
                  <a16:creationId xmlns:a16="http://schemas.microsoft.com/office/drawing/2014/main" id="{00000000-0008-0000-0500-00004C03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828" name="TextBox 827">
              <a:extLst>
                <a:ext uri="{FF2B5EF4-FFF2-40B4-BE49-F238E27FC236}">
                  <a16:creationId xmlns:a16="http://schemas.microsoft.com/office/drawing/2014/main" id="{00000000-0008-0000-0500-00004D03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00000000-0008-0000-0500-000046030000}"/>
              </a:ext>
            </a:extLst>
          </xdr:cNvPr>
          <xdr:cNvSpPr/>
        </xdr:nvSpPr>
        <xdr:spPr>
          <a:xfrm>
            <a:off x="10214389" y="2362683"/>
            <a:ext cx="5842574" cy="207737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14</xdr:col>
      <xdr:colOff>111100</xdr:colOff>
      <xdr:row>1252</xdr:row>
      <xdr:rowOff>77278</xdr:rowOff>
    </xdr:from>
    <xdr:to>
      <xdr:col>28</xdr:col>
      <xdr:colOff>458940</xdr:colOff>
      <xdr:row>1271</xdr:row>
      <xdr:rowOff>123756</xdr:rowOff>
    </xdr:to>
    <xdr:grpSp>
      <xdr:nvGrpSpPr>
        <xdr:cNvPr id="835" name="Group 834">
          <a:extLst>
            <a:ext uri="{FF2B5EF4-FFF2-40B4-BE49-F238E27FC236}">
              <a16:creationId xmlns:a16="http://schemas.microsoft.com/office/drawing/2014/main" id="{00000000-0008-0000-0500-000054030000}"/>
            </a:ext>
          </a:extLst>
        </xdr:cNvPr>
        <xdr:cNvGrpSpPr/>
      </xdr:nvGrpSpPr>
      <xdr:grpSpPr>
        <a:xfrm>
          <a:off x="8696300" y="270320578"/>
          <a:ext cx="9796640" cy="4148578"/>
          <a:chOff x="9743843" y="819149"/>
          <a:chExt cx="6429376" cy="4094144"/>
        </a:xfrm>
      </xdr:grpSpPr>
      <xdr:grpSp>
        <xdr:nvGrpSpPr>
          <xdr:cNvPr id="836" name="Group 835">
            <a:extLst>
              <a:ext uri="{FF2B5EF4-FFF2-40B4-BE49-F238E27FC236}">
                <a16:creationId xmlns:a16="http://schemas.microsoft.com/office/drawing/2014/main" id="{00000000-0008-0000-0500-000055030000}"/>
              </a:ext>
            </a:extLst>
          </xdr:cNvPr>
          <xdr:cNvGrpSpPr/>
        </xdr:nvGrpSpPr>
        <xdr:grpSpPr>
          <a:xfrm>
            <a:off x="9743843" y="819149"/>
            <a:ext cx="6429376" cy="4094144"/>
            <a:chOff x="10134368" y="419099"/>
            <a:chExt cx="6429376" cy="4094144"/>
          </a:xfrm>
        </xdr:grpSpPr>
        <xdr:grpSp>
          <xdr:nvGrpSpPr>
            <xdr:cNvPr id="838" name="Group 837">
              <a:extLst>
                <a:ext uri="{FF2B5EF4-FFF2-40B4-BE49-F238E27FC236}">
                  <a16:creationId xmlns:a16="http://schemas.microsoft.com/office/drawing/2014/main" id="{00000000-0008-0000-0500-000057030000}"/>
                </a:ext>
              </a:extLst>
            </xdr:cNvPr>
            <xdr:cNvGrpSpPr/>
          </xdr:nvGrpSpPr>
          <xdr:grpSpPr>
            <a:xfrm>
              <a:off x="10134368" y="479402"/>
              <a:ext cx="6429376" cy="4033841"/>
              <a:chOff x="10134368" y="481873"/>
              <a:chExt cx="6429376" cy="3138491"/>
            </a:xfrm>
          </xdr:grpSpPr>
          <xdr:graphicFrame macro="">
            <xdr:nvGraphicFramePr>
              <xdr:cNvPr id="845" name="Chart 844">
                <a:extLst>
                  <a:ext uri="{FF2B5EF4-FFF2-40B4-BE49-F238E27FC236}">
                    <a16:creationId xmlns:a16="http://schemas.microsoft.com/office/drawing/2014/main" id="{00000000-0008-0000-0500-00005E030000}"/>
                  </a:ext>
                </a:extLst>
              </xdr:cNvPr>
              <xdr:cNvGraphicFramePr/>
            </xdr:nvGraphicFramePr>
            <xdr:xfrm>
              <a:off x="10134368" y="481873"/>
              <a:ext cx="6429376" cy="31384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2"/>
              </a:graphicData>
            </a:graphic>
          </xdr:graphicFrame>
          <xdr:cxnSp macro="">
            <xdr:nvCxnSpPr>
              <xdr:cNvPr id="846" name="Straight Connector 845">
                <a:extLst>
                  <a:ext uri="{FF2B5EF4-FFF2-40B4-BE49-F238E27FC236}">
                    <a16:creationId xmlns:a16="http://schemas.microsoft.com/office/drawing/2014/main" id="{00000000-0008-0000-0500-00005F030000}"/>
                  </a:ext>
                </a:extLst>
              </xdr:cNvPr>
              <xdr:cNvCxnSpPr/>
            </xdr:nvCxnSpPr>
            <xdr:spPr>
              <a:xfrm>
                <a:off x="11510994" y="493328"/>
                <a:ext cx="0" cy="273789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47" name="Straight Connector 846">
                <a:extLst>
                  <a:ext uri="{FF2B5EF4-FFF2-40B4-BE49-F238E27FC236}">
                    <a16:creationId xmlns:a16="http://schemas.microsoft.com/office/drawing/2014/main" id="{00000000-0008-0000-0500-000060030000}"/>
                  </a:ext>
                </a:extLst>
              </xdr:cNvPr>
              <xdr:cNvCxnSpPr/>
            </xdr:nvCxnSpPr>
            <xdr:spPr>
              <a:xfrm>
                <a:off x="12530116" y="524346"/>
                <a:ext cx="0" cy="272518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48" name="Straight Connector 847">
                <a:extLst>
                  <a:ext uri="{FF2B5EF4-FFF2-40B4-BE49-F238E27FC236}">
                    <a16:creationId xmlns:a16="http://schemas.microsoft.com/office/drawing/2014/main" id="{00000000-0008-0000-0500-000061030000}"/>
                  </a:ext>
                </a:extLst>
              </xdr:cNvPr>
              <xdr:cNvCxnSpPr/>
            </xdr:nvCxnSpPr>
            <xdr:spPr>
              <a:xfrm>
                <a:off x="13536762" y="543446"/>
                <a:ext cx="0" cy="270083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49" name="Straight Connector 848">
                <a:extLst>
                  <a:ext uri="{FF2B5EF4-FFF2-40B4-BE49-F238E27FC236}">
                    <a16:creationId xmlns:a16="http://schemas.microsoft.com/office/drawing/2014/main" id="{00000000-0008-0000-0500-000062030000}"/>
                  </a:ext>
                </a:extLst>
              </xdr:cNvPr>
              <xdr:cNvCxnSpPr/>
            </xdr:nvCxnSpPr>
            <xdr:spPr>
              <a:xfrm>
                <a:off x="14545553" y="520265"/>
                <a:ext cx="0" cy="274953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50" name="Straight Connector 849">
                <a:extLst>
                  <a:ext uri="{FF2B5EF4-FFF2-40B4-BE49-F238E27FC236}">
                    <a16:creationId xmlns:a16="http://schemas.microsoft.com/office/drawing/2014/main" id="{00000000-0008-0000-0500-000063030000}"/>
                  </a:ext>
                </a:extLst>
              </xdr:cNvPr>
              <xdr:cNvCxnSpPr/>
            </xdr:nvCxnSpPr>
            <xdr:spPr>
              <a:xfrm>
                <a:off x="15529225" y="542499"/>
                <a:ext cx="0" cy="272729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839" name="TextBox 838">
              <a:extLst>
                <a:ext uri="{FF2B5EF4-FFF2-40B4-BE49-F238E27FC236}">
                  <a16:creationId xmlns:a16="http://schemas.microsoft.com/office/drawing/2014/main" id="{00000000-0008-0000-0500-000058030000}"/>
                </a:ext>
              </a:extLst>
            </xdr:cNvPr>
            <xdr:cNvSpPr txBox="1"/>
          </xdr:nvSpPr>
          <xdr:spPr>
            <a:xfrm>
              <a:off x="1081087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1</a:t>
              </a:r>
            </a:p>
          </xdr:txBody>
        </xdr:sp>
        <xdr:sp macro="" textlink="">
          <xdr:nvSpPr>
            <xdr:cNvPr id="840" name="TextBox 839">
              <a:extLst>
                <a:ext uri="{FF2B5EF4-FFF2-40B4-BE49-F238E27FC236}">
                  <a16:creationId xmlns:a16="http://schemas.microsoft.com/office/drawing/2014/main" id="{00000000-0008-0000-0500-000059030000}"/>
                </a:ext>
              </a:extLst>
            </xdr:cNvPr>
            <xdr:cNvSpPr txBox="1"/>
          </xdr:nvSpPr>
          <xdr:spPr>
            <a:xfrm>
              <a:off x="117633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2</a:t>
              </a:r>
            </a:p>
          </xdr:txBody>
        </xdr:sp>
        <xdr:sp macro="" textlink="">
          <xdr:nvSpPr>
            <xdr:cNvPr id="841" name="TextBox 840">
              <a:extLst>
                <a:ext uri="{FF2B5EF4-FFF2-40B4-BE49-F238E27FC236}">
                  <a16:creationId xmlns:a16="http://schemas.microsoft.com/office/drawing/2014/main" id="{00000000-0008-0000-0500-00005A030000}"/>
                </a:ext>
              </a:extLst>
            </xdr:cNvPr>
            <xdr:cNvSpPr txBox="1"/>
          </xdr:nvSpPr>
          <xdr:spPr>
            <a:xfrm>
              <a:off x="12696825" y="419099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3</a:t>
              </a:r>
            </a:p>
          </xdr:txBody>
        </xdr:sp>
        <xdr:sp macro="" textlink="">
          <xdr:nvSpPr>
            <xdr:cNvPr id="842" name="TextBox 841">
              <a:extLst>
                <a:ext uri="{FF2B5EF4-FFF2-40B4-BE49-F238E27FC236}">
                  <a16:creationId xmlns:a16="http://schemas.microsoft.com/office/drawing/2014/main" id="{00000000-0008-0000-0500-00005B030000}"/>
                </a:ext>
              </a:extLst>
            </xdr:cNvPr>
            <xdr:cNvSpPr txBox="1"/>
          </xdr:nvSpPr>
          <xdr:spPr>
            <a:xfrm>
              <a:off x="137064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4</a:t>
              </a:r>
            </a:p>
          </xdr:txBody>
        </xdr:sp>
        <xdr:sp macro="" textlink="">
          <xdr:nvSpPr>
            <xdr:cNvPr id="843" name="TextBox 842">
              <a:extLst>
                <a:ext uri="{FF2B5EF4-FFF2-40B4-BE49-F238E27FC236}">
                  <a16:creationId xmlns:a16="http://schemas.microsoft.com/office/drawing/2014/main" id="{00000000-0008-0000-0500-00005C030000}"/>
                </a:ext>
              </a:extLst>
            </xdr:cNvPr>
            <xdr:cNvSpPr txBox="1"/>
          </xdr:nvSpPr>
          <xdr:spPr>
            <a:xfrm>
              <a:off x="14697075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5</a:t>
              </a:r>
            </a:p>
          </xdr:txBody>
        </xdr:sp>
        <xdr:sp macro="" textlink="">
          <xdr:nvSpPr>
            <xdr:cNvPr id="844" name="TextBox 843">
              <a:extLst>
                <a:ext uri="{FF2B5EF4-FFF2-40B4-BE49-F238E27FC236}">
                  <a16:creationId xmlns:a16="http://schemas.microsoft.com/office/drawing/2014/main" id="{00000000-0008-0000-0500-00005D030000}"/>
                </a:ext>
              </a:extLst>
            </xdr:cNvPr>
            <xdr:cNvSpPr txBox="1"/>
          </xdr:nvSpPr>
          <xdr:spPr>
            <a:xfrm>
              <a:off x="15621000" y="428624"/>
              <a:ext cx="847725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Grain 6</a:t>
              </a:r>
            </a:p>
          </xdr:txBody>
        </xdr:sp>
      </xdr:grp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00000000-0008-0000-0500-000056030000}"/>
              </a:ext>
            </a:extLst>
          </xdr:cNvPr>
          <xdr:cNvSpPr/>
        </xdr:nvSpPr>
        <xdr:spPr>
          <a:xfrm>
            <a:off x="10207487" y="2169051"/>
            <a:ext cx="5842574" cy="323916"/>
          </a:xfrm>
          <a:prstGeom prst="rect">
            <a:avLst/>
          </a:prstGeom>
          <a:solidFill>
            <a:srgbClr val="FFFF00">
              <a:alpha val="1568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Telemachos%20Manos/Google%20Drive%20(1)/Research%20Items/RSCM%20Thermal%20Project/Sample%20List%20-%20Manos%20Raman%20bac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Paper Table"/>
      <sheetName val="Appendix 1"/>
      <sheetName val="RSCM Vs. %Ro for RSCM wells"/>
      <sheetName val="RSCM Vs. %Ro for all wells TVD"/>
      <sheetName val="RSCM Vs. %Ro for all wells MD"/>
      <sheetName val="Koketsu Method"/>
      <sheetName val="Koketsu Method Template"/>
      <sheetName val="Wilklins Method"/>
      <sheetName val="Wilkins Method Template"/>
      <sheetName val="Rahl Method"/>
      <sheetName val="Rahl Method Template"/>
      <sheetName val="testing are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1/1</v>
          </cell>
          <cell r="O2">
            <v>74.077472222222227</v>
          </cell>
          <cell r="P2">
            <v>121.54194444444443</v>
          </cell>
          <cell r="Q2">
            <v>27.377411764705879</v>
          </cell>
          <cell r="S2">
            <v>17.456948097156928</v>
          </cell>
          <cell r="T2">
            <v>166.98611111111111</v>
          </cell>
          <cell r="U2">
            <v>75.188888888888883</v>
          </cell>
        </row>
        <row r="26">
          <cell r="O26">
            <v>110.85447222222221</v>
          </cell>
          <cell r="P26">
            <v>118.49611111111113</v>
          </cell>
          <cell r="Q26">
            <v>98.631666666666646</v>
          </cell>
          <cell r="S26">
            <v>14.95947608931648</v>
          </cell>
          <cell r="T26">
            <v>167.21111111111108</v>
          </cell>
          <cell r="U26">
            <v>64.361111111111128</v>
          </cell>
        </row>
        <row r="50">
          <cell r="O50">
            <v>187.75670833333334</v>
          </cell>
          <cell r="P50">
            <v>170.38277777777776</v>
          </cell>
          <cell r="Q50">
            <v>198.97566666666663</v>
          </cell>
          <cell r="S50">
            <v>12.034802099627806</v>
          </cell>
          <cell r="T50">
            <v>143.07777777777778</v>
          </cell>
          <cell r="U50">
            <v>49.56111111111111</v>
          </cell>
        </row>
        <row r="74">
          <cell r="O74">
            <v>257.56119444444448</v>
          </cell>
          <cell r="P74">
            <v>246.57638888888889</v>
          </cell>
          <cell r="Q74">
            <v>268.54600000000005</v>
          </cell>
          <cell r="S74">
            <v>11.337794778759301</v>
          </cell>
          <cell r="T74">
            <v>107.63888888888887</v>
          </cell>
          <cell r="U74">
            <v>39.300000000000011</v>
          </cell>
        </row>
        <row r="98">
          <cell r="O98">
            <v>59.249319444444438</v>
          </cell>
          <cell r="P98">
            <v>116.9075</v>
          </cell>
          <cell r="Q98">
            <v>9.3993333333332956</v>
          </cell>
          <cell r="S98">
            <v>27.791883443090661</v>
          </cell>
          <cell r="T98">
            <v>167.95000000000002</v>
          </cell>
          <cell r="U98">
            <v>77.52222222222224</v>
          </cell>
        </row>
        <row r="122">
          <cell r="O122">
            <v>104.6979</v>
          </cell>
          <cell r="P122">
            <v>128.57722222222222</v>
          </cell>
          <cell r="Q122">
            <v>62.961333333333314</v>
          </cell>
          <cell r="S122">
            <v>21.40875600342731</v>
          </cell>
          <cell r="T122">
            <v>162.52222222222221</v>
          </cell>
          <cell r="U122">
            <v>69.62222222222222</v>
          </cell>
        </row>
        <row r="146">
          <cell r="O146">
            <v>125.07694444444444</v>
          </cell>
          <cell r="P146">
            <v>157.17222222222219</v>
          </cell>
          <cell r="Q146">
            <v>92.981666666666626</v>
          </cell>
          <cell r="S146">
            <v>25.400276783976555</v>
          </cell>
          <cell r="T146">
            <v>149.22222222222226</v>
          </cell>
          <cell r="U146">
            <v>65.194444444444443</v>
          </cell>
        </row>
        <row r="170">
          <cell r="O170">
            <v>162.3211388888889</v>
          </cell>
          <cell r="P170">
            <v>167.55194444444444</v>
          </cell>
          <cell r="Q170">
            <v>157.09033333333335</v>
          </cell>
          <cell r="S170">
            <v>15.891334851944757</v>
          </cell>
          <cell r="T170">
            <v>144.39444444444447</v>
          </cell>
          <cell r="U170">
            <v>55.738888888888901</v>
          </cell>
        </row>
        <row r="194">
          <cell r="O194">
            <v>171.96233333333336</v>
          </cell>
          <cell r="P194">
            <v>173.99</v>
          </cell>
          <cell r="Q194">
            <v>169.93466666666666</v>
          </cell>
          <cell r="S194">
            <v>39.097417543723225</v>
          </cell>
          <cell r="T194">
            <v>141.4</v>
          </cell>
          <cell r="U194">
            <v>53.844444444444456</v>
          </cell>
        </row>
        <row r="218">
          <cell r="O218">
            <v>64.091402777777787</v>
          </cell>
          <cell r="P218">
            <v>139.3630555555556</v>
          </cell>
          <cell r="Q218">
            <v>-0.84600000000000997</v>
          </cell>
          <cell r="S218">
            <v>22.318572250721175</v>
          </cell>
          <cell r="T218">
            <v>157.50555555555553</v>
          </cell>
          <cell r="U218">
            <v>79.033333333333331</v>
          </cell>
        </row>
        <row r="244">
          <cell r="O244">
            <v>97.203666666666663</v>
          </cell>
          <cell r="P244">
            <v>143.25694444444449</v>
          </cell>
          <cell r="Q244">
            <v>40.436666666666639</v>
          </cell>
          <cell r="S244">
            <v>24.401841684594206</v>
          </cell>
          <cell r="T244">
            <v>155.69444444444443</v>
          </cell>
          <cell r="U244">
            <v>72.944444444444443</v>
          </cell>
        </row>
        <row r="268">
          <cell r="O268">
            <v>118.3230111111111</v>
          </cell>
          <cell r="S268">
            <v>24.592136996750224</v>
          </cell>
          <cell r="T268">
            <v>161.85222222222225</v>
          </cell>
        </row>
        <row r="292">
          <cell r="O292">
            <v>129.26040000000003</v>
          </cell>
          <cell r="P292">
            <v>139.81694444444446</v>
          </cell>
          <cell r="Q292">
            <v>104.95966666666666</v>
          </cell>
          <cell r="S292">
            <v>8.2620684698203739</v>
          </cell>
          <cell r="T292">
            <v>157.29444444444442</v>
          </cell>
          <cell r="U292">
            <v>63.427777777777784</v>
          </cell>
        </row>
        <row r="316">
          <cell r="O316">
            <v>175.24030555555555</v>
          </cell>
          <cell r="P316">
            <v>174.93361111111111</v>
          </cell>
          <cell r="Q316">
            <v>175.54699999999997</v>
          </cell>
          <cell r="S316">
            <v>19.345134568533567</v>
          </cell>
          <cell r="T316">
            <v>140.9</v>
          </cell>
          <cell r="U316">
            <v>52.913043478260867</v>
          </cell>
        </row>
        <row r="340">
          <cell r="O340">
            <v>82.984055555555557</v>
          </cell>
          <cell r="P340">
            <v>117.92277777777778</v>
          </cell>
          <cell r="Q340">
            <v>48.045333333333325</v>
          </cell>
          <cell r="S340">
            <v>29.8808557967102</v>
          </cell>
          <cell r="T340">
            <v>167.47777777777779</v>
          </cell>
          <cell r="U340">
            <v>71.822222222222237</v>
          </cell>
        </row>
        <row r="364">
          <cell r="O364">
            <v>138.20706944444444</v>
          </cell>
          <cell r="P364">
            <v>148.91861111111109</v>
          </cell>
          <cell r="Q364">
            <v>124.13199999999998</v>
          </cell>
          <cell r="S364">
            <v>19.940942918199674</v>
          </cell>
          <cell r="T364">
            <v>153.06111111111113</v>
          </cell>
          <cell r="U364">
            <v>61.866666666666646</v>
          </cell>
        </row>
        <row r="388">
          <cell r="O388">
            <v>187.39398888888886</v>
          </cell>
          <cell r="P388">
            <v>185.15735294117647</v>
          </cell>
          <cell r="Q388">
            <v>188.59284999999997</v>
          </cell>
          <cell r="S388">
            <v>12.043629602961616</v>
          </cell>
          <cell r="T388">
            <v>137.03333333333333</v>
          </cell>
          <cell r="U388">
            <v>52.971111111111121</v>
          </cell>
        </row>
        <row r="412">
          <cell r="O412">
            <v>206.46941666666669</v>
          </cell>
          <cell r="P412">
            <v>203.26583333333335</v>
          </cell>
          <cell r="Q412">
            <v>209.67299999999997</v>
          </cell>
          <cell r="S412">
            <v>10.998211360262175</v>
          </cell>
          <cell r="T412">
            <v>127.78333333333335</v>
          </cell>
          <cell r="U412">
            <v>47.983333333333327</v>
          </cell>
        </row>
        <row r="436">
          <cell r="O436">
            <v>262.78066666666666</v>
          </cell>
          <cell r="P436">
            <v>257.46733333333339</v>
          </cell>
          <cell r="Q436">
            <v>268.09399999999999</v>
          </cell>
          <cell r="S436">
            <v>10.108691493085596</v>
          </cell>
          <cell r="T436">
            <v>103.66666666666664</v>
          </cell>
          <cell r="U436">
            <v>41.07222222222223</v>
          </cell>
        </row>
        <row r="460">
          <cell r="O460">
            <v>62.506416666666667</v>
          </cell>
          <cell r="P460">
            <v>88.455833333333359</v>
          </cell>
          <cell r="Q460">
            <v>36.556999999999981</v>
          </cell>
          <cell r="S460">
            <v>19.566133809279947</v>
          </cell>
          <cell r="T460">
            <v>181.18333333333328</v>
          </cell>
          <cell r="U460">
            <v>73.516666666666666</v>
          </cell>
        </row>
        <row r="484">
          <cell r="O484">
            <v>86.0703888888889</v>
          </cell>
          <cell r="P484">
            <v>117.27777777777777</v>
          </cell>
          <cell r="Q484">
            <v>76.47828571428569</v>
          </cell>
          <cell r="S484">
            <v>23.476245627264039</v>
          </cell>
          <cell r="T484">
            <v>167.77777777777774</v>
          </cell>
          <cell r="U484">
            <v>70.816666666666663</v>
          </cell>
        </row>
        <row r="508">
          <cell r="O508">
            <v>140.05218055555554</v>
          </cell>
          <cell r="P508">
            <v>155.78666666666669</v>
          </cell>
          <cell r="Q508">
            <v>122.53670588235293</v>
          </cell>
          <cell r="S508">
            <v>15.618697294946761</v>
          </cell>
          <cell r="T508">
            <v>149.86666666666667</v>
          </cell>
          <cell r="U508">
            <v>61.488888888888887</v>
          </cell>
        </row>
        <row r="532">
          <cell r="O532">
            <v>197.58813888888892</v>
          </cell>
          <cell r="P532">
            <v>199.51527777777781</v>
          </cell>
          <cell r="Q532">
            <v>195.66099999999994</v>
          </cell>
          <cell r="S532">
            <v>12.388769709137623</v>
          </cell>
          <cell r="T532">
            <v>129.52777777777783</v>
          </cell>
          <cell r="U532">
            <v>50.04999999999999</v>
          </cell>
        </row>
        <row r="556">
          <cell r="O556">
            <v>194.64150000000004</v>
          </cell>
          <cell r="P556">
            <v>201.08000000000004</v>
          </cell>
          <cell r="Q556">
            <v>188.20299999999997</v>
          </cell>
          <cell r="S556">
            <v>9.9487074212151345</v>
          </cell>
          <cell r="T556">
            <v>128.79999999999995</v>
          </cell>
          <cell r="U556">
            <v>51.15</v>
          </cell>
        </row>
        <row r="580">
          <cell r="O580">
            <v>182.10472222222222</v>
          </cell>
          <cell r="P580">
            <v>197.40111111111113</v>
          </cell>
          <cell r="Q580">
            <v>166.80833333333331</v>
          </cell>
          <cell r="S580">
            <v>11.997895527748657</v>
          </cell>
          <cell r="T580">
            <v>130.51111111111109</v>
          </cell>
          <cell r="U580">
            <v>54.30555555555555</v>
          </cell>
        </row>
        <row r="604">
          <cell r="O604">
            <v>107.61105555555554</v>
          </cell>
          <cell r="P604">
            <v>140.28277777777777</v>
          </cell>
          <cell r="Q604">
            <v>74.939333333333309</v>
          </cell>
          <cell r="S604">
            <v>18.993828726789513</v>
          </cell>
          <cell r="T604">
            <v>157.07777777777781</v>
          </cell>
          <cell r="U604">
            <v>67.855555555555554</v>
          </cell>
        </row>
        <row r="628">
          <cell r="O628">
            <v>109.25347222222221</v>
          </cell>
          <cell r="P628">
            <v>148.83499999999998</v>
          </cell>
          <cell r="Q628">
            <v>71.75649999999996</v>
          </cell>
          <cell r="S628">
            <v>14.739407012608481</v>
          </cell>
          <cell r="T628">
            <v>153.10000000000005</v>
          </cell>
          <cell r="U628">
            <v>69.855555555555554</v>
          </cell>
        </row>
        <row r="652">
          <cell r="O652">
            <v>140.66733333333332</v>
          </cell>
          <cell r="P652">
            <v>164.22972222222222</v>
          </cell>
          <cell r="Q652">
            <v>119.428375</v>
          </cell>
          <cell r="S652">
            <v>15.93872909845528</v>
          </cell>
          <cell r="T652">
            <v>145.57777777777784</v>
          </cell>
          <cell r="U652">
            <v>63.18888888888889</v>
          </cell>
        </row>
        <row r="676">
          <cell r="O676">
            <v>176.09969444444445</v>
          </cell>
          <cell r="P676">
            <v>189.4194117647059</v>
          </cell>
          <cell r="Q676">
            <v>161.54164705882354</v>
          </cell>
          <cell r="S676">
            <v>12.628070012217071</v>
          </cell>
          <cell r="T676">
            <v>134.13188405797101</v>
          </cell>
          <cell r="U676">
            <v>55.063768115942018</v>
          </cell>
        </row>
        <row r="700">
          <cell r="O700">
            <v>80.854986111111103</v>
          </cell>
          <cell r="P700">
            <v>113.2525</v>
          </cell>
          <cell r="Q700">
            <v>46.04235294117646</v>
          </cell>
          <cell r="S700">
            <v>18.178248421675502</v>
          </cell>
          <cell r="T700">
            <v>169.65000000000003</v>
          </cell>
          <cell r="U700">
            <v>72.905555555555551</v>
          </cell>
        </row>
        <row r="724">
          <cell r="O724">
            <v>142.07668055555555</v>
          </cell>
          <cell r="P724">
            <v>155.39250000000004</v>
          </cell>
          <cell r="Q724">
            <v>128.62374999999997</v>
          </cell>
          <cell r="S724">
            <v>9.3415847495664934</v>
          </cell>
          <cell r="T724">
            <v>150.05000000000004</v>
          </cell>
          <cell r="U724">
            <v>60.377777777777766</v>
          </cell>
        </row>
        <row r="748">
          <cell r="O748">
            <v>221.26111111111115</v>
          </cell>
          <cell r="P748">
            <v>214.50555555555559</v>
          </cell>
          <cell r="Q748">
            <v>228.01666666666662</v>
          </cell>
          <cell r="S748">
            <v>20.101828313507994</v>
          </cell>
          <cell r="T748">
            <v>122.55555555555553</v>
          </cell>
          <cell r="U748">
            <v>45.277777777777771</v>
          </cell>
        </row>
        <row r="772">
          <cell r="O772">
            <v>244.46299999999999</v>
          </cell>
          <cell r="P772">
            <v>241.285</v>
          </cell>
          <cell r="Q772">
            <v>247.64100000000002</v>
          </cell>
          <cell r="S772">
            <v>11.034647670219579</v>
          </cell>
          <cell r="T772">
            <v>110.09999999999997</v>
          </cell>
          <cell r="U772">
            <v>42.38333333333334</v>
          </cell>
        </row>
        <row r="796">
          <cell r="O796">
            <v>90.376777777777775</v>
          </cell>
          <cell r="P796">
            <v>149.43222222222221</v>
          </cell>
          <cell r="Q796">
            <v>31.321333333333314</v>
          </cell>
          <cell r="S796">
            <v>36.176560790436945</v>
          </cell>
          <cell r="T796">
            <v>152.82222222222222</v>
          </cell>
          <cell r="U796">
            <v>74.288888888888906</v>
          </cell>
        </row>
        <row r="820">
          <cell r="O820">
            <v>157.08311111111115</v>
          </cell>
          <cell r="P820">
            <v>174.51555555555558</v>
          </cell>
          <cell r="Q820">
            <v>139.65066666666667</v>
          </cell>
          <cell r="S820">
            <v>28.949302970149645</v>
          </cell>
          <cell r="T820">
            <v>141.15555555555551</v>
          </cell>
          <cell r="U820">
            <v>58.31111111111111</v>
          </cell>
        </row>
        <row r="844">
          <cell r="O844">
            <v>177.40025</v>
          </cell>
          <cell r="P844">
            <v>183.65305555555557</v>
          </cell>
          <cell r="Q844">
            <v>169.55799999999999</v>
          </cell>
          <cell r="S844">
            <v>12.378230095674844</v>
          </cell>
          <cell r="T844">
            <v>136.90555555555551</v>
          </cell>
          <cell r="U844">
            <v>58.905555555555559</v>
          </cell>
        </row>
        <row r="868">
          <cell r="O868">
            <v>199.63475000000003</v>
          </cell>
          <cell r="P868">
            <v>202.95527777777784</v>
          </cell>
          <cell r="Q868">
            <v>188.57966666666664</v>
          </cell>
          <cell r="S868">
            <v>19.117610578800036</v>
          </cell>
          <cell r="T868">
            <v>127.92777777777779</v>
          </cell>
          <cell r="U868">
            <v>51.094444444444456</v>
          </cell>
        </row>
        <row r="892">
          <cell r="O892">
            <v>228.78444444444446</v>
          </cell>
          <cell r="P892">
            <v>232.56555555555556</v>
          </cell>
          <cell r="Q892">
            <v>225.00333333333333</v>
          </cell>
          <cell r="S892">
            <v>6.0013016722572692</v>
          </cell>
          <cell r="T892">
            <v>114.15555555555552</v>
          </cell>
          <cell r="U892">
            <v>45.722222222222221</v>
          </cell>
        </row>
        <row r="916">
          <cell r="O916">
            <v>259.13258333333334</v>
          </cell>
          <cell r="P916">
            <v>261.96083333333337</v>
          </cell>
          <cell r="Q916">
            <v>256.30433333333332</v>
          </cell>
          <cell r="S916">
            <v>5.7652106722641321</v>
          </cell>
          <cell r="T916">
            <v>100.48333333333331</v>
          </cell>
          <cell r="U916">
            <v>41.105555555555547</v>
          </cell>
        </row>
        <row r="940">
          <cell r="O940">
            <v>73.21637777777778</v>
          </cell>
          <cell r="P940">
            <v>112.47611111111115</v>
          </cell>
          <cell r="Q940">
            <v>30.74597499999998</v>
          </cell>
          <cell r="S940">
            <v>12.451113684459473</v>
          </cell>
          <cell r="T940">
            <v>170.01111111111109</v>
          </cell>
          <cell r="U940">
            <v>76.493333333333339</v>
          </cell>
        </row>
        <row r="964">
          <cell r="O964">
            <v>112.35647222222224</v>
          </cell>
          <cell r="P964">
            <v>130.73916666666668</v>
          </cell>
          <cell r="Q964">
            <v>69.213999999999999</v>
          </cell>
          <cell r="S964">
            <v>13.855421531227558</v>
          </cell>
          <cell r="T964">
            <v>161.51666666666662</v>
          </cell>
          <cell r="U964">
            <v>68.699999999999974</v>
          </cell>
        </row>
        <row r="988">
          <cell r="O988">
            <v>142.47497222222222</v>
          </cell>
          <cell r="P988">
            <v>153.72625000000005</v>
          </cell>
          <cell r="Q988">
            <v>130.86680000000001</v>
          </cell>
          <cell r="S988">
            <v>15.516715407874326</v>
          </cell>
          <cell r="T988">
            <v>153.24444444444438</v>
          </cell>
          <cell r="U988">
            <v>62.966666666666669</v>
          </cell>
        </row>
        <row r="1012">
          <cell r="O1012">
            <v>170.63311111111113</v>
          </cell>
          <cell r="P1012">
            <v>168.28055555555557</v>
          </cell>
          <cell r="Q1012">
            <v>172.98566666666665</v>
          </cell>
          <cell r="S1012">
            <v>18.021626547792849</v>
          </cell>
          <cell r="T1012">
            <v>144.0555555555556</v>
          </cell>
          <cell r="U1012">
            <v>53.394444444444446</v>
          </cell>
        </row>
        <row r="1036">
          <cell r="O1036">
            <v>239.67669444444448</v>
          </cell>
          <cell r="P1036">
            <v>243.35138888888892</v>
          </cell>
          <cell r="Q1036">
            <v>236.00200000000001</v>
          </cell>
          <cell r="S1036">
            <v>25.834030956756351</v>
          </cell>
          <cell r="T1036">
            <v>109.13888888888891</v>
          </cell>
          <cell r="U1036">
            <v>44.1</v>
          </cell>
        </row>
        <row r="1060">
          <cell r="O1060">
            <v>102.18402777777779</v>
          </cell>
          <cell r="P1060">
            <v>131.52750000000003</v>
          </cell>
          <cell r="Q1060">
            <v>71.367647058823536</v>
          </cell>
          <cell r="S1060">
            <v>18.838131234181617</v>
          </cell>
          <cell r="T1060">
            <v>161.15</v>
          </cell>
          <cell r="U1060">
            <v>69.177777777777763</v>
          </cell>
        </row>
        <row r="1084">
          <cell r="O1084">
            <v>153.05702777777779</v>
          </cell>
          <cell r="P1084">
            <v>160.36138888888891</v>
          </cell>
          <cell r="Q1084">
            <v>145.75266666666664</v>
          </cell>
          <cell r="S1084">
            <v>12.69986908857056</v>
          </cell>
          <cell r="T1084">
            <v>147.73888888888885</v>
          </cell>
          <cell r="U1084">
            <v>57.411111111111104</v>
          </cell>
        </row>
        <row r="1108">
          <cell r="O1108">
            <v>190.12275</v>
          </cell>
          <cell r="P1108">
            <v>190.72416666666672</v>
          </cell>
          <cell r="Q1108">
            <v>189.5213333333333</v>
          </cell>
          <cell r="S1108">
            <v>11.287116109360101</v>
          </cell>
          <cell r="T1108">
            <v>133.61666666666665</v>
          </cell>
          <cell r="U1108">
            <v>50.955555555555549</v>
          </cell>
        </row>
        <row r="1132">
          <cell r="O1132">
            <v>226.86641666666665</v>
          </cell>
          <cell r="P1132">
            <v>228.27750000000003</v>
          </cell>
          <cell r="Q1132">
            <v>225.45533333333336</v>
          </cell>
          <cell r="S1132">
            <v>9.2809524965192551</v>
          </cell>
          <cell r="T1132">
            <v>116.14999999999996</v>
          </cell>
          <cell r="U1132">
            <v>45.655555555555559</v>
          </cell>
        </row>
        <row r="1156">
          <cell r="O1156">
            <v>108.83323333333335</v>
          </cell>
          <cell r="P1156">
            <v>118.66333333333336</v>
          </cell>
          <cell r="Q1156">
            <v>82.547999999999973</v>
          </cell>
          <cell r="S1156">
            <v>13.062339532666861</v>
          </cell>
          <cell r="T1156">
            <v>167.13333333333335</v>
          </cell>
          <cell r="U1156">
            <v>69.444444444444414</v>
          </cell>
        </row>
        <row r="1180">
          <cell r="O1180">
            <v>122.57877777777777</v>
          </cell>
          <cell r="P1180">
            <v>141.83555555555554</v>
          </cell>
          <cell r="Q1180">
            <v>84.958666666666659</v>
          </cell>
          <cell r="S1180">
            <v>25.848513928283367</v>
          </cell>
          <cell r="T1180">
            <v>156.35555555555553</v>
          </cell>
          <cell r="U1180">
            <v>66.377777777777766</v>
          </cell>
        </row>
        <row r="1204">
          <cell r="O1204">
            <v>129.27722222222224</v>
          </cell>
          <cell r="P1204">
            <v>148.8111111111111</v>
          </cell>
          <cell r="Q1204">
            <v>109.74333333333333</v>
          </cell>
          <cell r="S1204">
            <v>32.165955383175266</v>
          </cell>
          <cell r="T1204">
            <v>153.11111111111111</v>
          </cell>
          <cell r="U1204">
            <v>62.722222222222207</v>
          </cell>
        </row>
        <row r="1228">
          <cell r="O1228">
            <v>168.10486111111109</v>
          </cell>
          <cell r="P1228">
            <v>176.55805555555554</v>
          </cell>
          <cell r="Q1228">
            <v>159.65166666666664</v>
          </cell>
          <cell r="S1228">
            <v>9.5655459098320428</v>
          </cell>
          <cell r="T1228">
            <v>140.20555555555558</v>
          </cell>
          <cell r="U1228">
            <v>55.361111111111114</v>
          </cell>
        </row>
        <row r="1252">
          <cell r="O1252">
            <v>180.7153888888889</v>
          </cell>
          <cell r="P1252">
            <v>192.81444444444443</v>
          </cell>
          <cell r="Q1252">
            <v>168.61633333333333</v>
          </cell>
          <cell r="S1252">
            <v>15.303842197838417</v>
          </cell>
          <cell r="T1252">
            <v>132.64444444444447</v>
          </cell>
          <cell r="U1252">
            <v>54.03888888888887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"/>
  <sheetViews>
    <sheetView tabSelected="1" zoomScale="85" zoomScaleNormal="85" workbookViewId="0">
      <selection activeCell="V20" sqref="V20"/>
    </sheetView>
  </sheetViews>
  <sheetFormatPr baseColWidth="10" defaultColWidth="9.1640625" defaultRowHeight="15" x14ac:dyDescent="0.2"/>
  <cols>
    <col min="1" max="1" width="13.6640625" style="8" customWidth="1"/>
    <col min="2" max="2" width="14.5" style="8" customWidth="1"/>
    <col min="3" max="3" width="16.5" style="8" customWidth="1"/>
    <col min="4" max="4" width="15.1640625" style="8" customWidth="1"/>
    <col min="5" max="6" width="9.1640625" style="8"/>
    <col min="7" max="7" width="11.1640625" style="8" customWidth="1"/>
    <col min="8" max="8" width="9.5" style="8" customWidth="1"/>
    <col min="9" max="9" width="15.1640625" style="8" customWidth="1"/>
    <col min="10" max="10" width="8.33203125" style="12" customWidth="1"/>
    <col min="11" max="11" width="15" style="12" customWidth="1"/>
    <col min="12" max="12" width="15.5" style="12" customWidth="1"/>
    <col min="13" max="14" width="9.1640625" style="8"/>
    <col min="15" max="15" width="12.5" style="8" customWidth="1"/>
    <col min="16" max="16" width="14.6640625" style="8" customWidth="1"/>
    <col min="17" max="17" width="13.6640625" style="8" customWidth="1"/>
    <col min="18" max="18" width="18" style="12" customWidth="1"/>
    <col min="19" max="16384" width="9.1640625" style="8"/>
  </cols>
  <sheetData>
    <row r="1" spans="1:23" s="1" customFormat="1" ht="1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tr">
        <f>"+/-"</f>
        <v>+/-</v>
      </c>
      <c r="K1" s="4" t="s">
        <v>9</v>
      </c>
      <c r="L1" s="4" t="s">
        <v>10</v>
      </c>
      <c r="M1" s="5" t="s">
        <v>11</v>
      </c>
      <c r="N1" s="5" t="s">
        <v>12</v>
      </c>
      <c r="O1" s="6" t="s">
        <v>13</v>
      </c>
      <c r="P1" s="6" t="s">
        <v>14</v>
      </c>
      <c r="Q1" s="1" t="s">
        <v>15</v>
      </c>
      <c r="R1" s="7" t="s">
        <v>16</v>
      </c>
      <c r="U1" s="7"/>
      <c r="V1" s="7"/>
      <c r="W1" s="7"/>
    </row>
    <row r="2" spans="1:23" x14ac:dyDescent="0.2">
      <c r="A2" s="8" t="s">
        <v>17</v>
      </c>
      <c r="B2" s="8" t="s">
        <v>18</v>
      </c>
      <c r="C2" s="8" t="s">
        <v>19</v>
      </c>
      <c r="D2" s="9" t="s">
        <v>20</v>
      </c>
      <c r="E2" s="9">
        <v>7400</v>
      </c>
      <c r="F2" s="9">
        <v>2853</v>
      </c>
      <c r="G2" s="9">
        <f t="shared" ref="G2:G33" si="0">E2-F2</f>
        <v>4547</v>
      </c>
      <c r="H2" s="10">
        <f>G2*0.3048</f>
        <v>1385.9256</v>
      </c>
      <c r="I2" s="11">
        <f>'[1]Koketsu Method'!O2</f>
        <v>74.077472222222227</v>
      </c>
      <c r="J2" s="11">
        <f>'[1]Koketsu Method'!S2</f>
        <v>17.456948097156928</v>
      </c>
      <c r="K2" s="11">
        <f>'[1]Koketsu Method'!T2</f>
        <v>166.98611111111111</v>
      </c>
      <c r="L2" s="11">
        <f>'[1]Koketsu Method'!U2</f>
        <v>75.188888888888883</v>
      </c>
      <c r="M2" s="11">
        <f>'[1]Koketsu Method'!P2</f>
        <v>121.54194444444443</v>
      </c>
      <c r="N2" s="11">
        <f>'[1]Koketsu Method'!Q2</f>
        <v>27.377411764705879</v>
      </c>
      <c r="O2" s="12">
        <f t="shared" ref="O2:O54" si="1">EXP(0.0096*I2-1.4)</f>
        <v>0.50215006652288929</v>
      </c>
      <c r="P2" s="12">
        <f t="shared" ref="P2:P54" si="2">EXP(0.0096*(I2+J2)-1.4)-O2</f>
        <v>9.1616177927048015E-2</v>
      </c>
      <c r="Q2" s="8">
        <v>0.45</v>
      </c>
      <c r="R2" s="12">
        <f t="shared" ref="R2:R54" si="3">(LN(Q2)+1.4)/0.0096</f>
        <v>62.655448310648787</v>
      </c>
      <c r="U2" s="12"/>
      <c r="V2" s="12"/>
      <c r="W2" s="12"/>
    </row>
    <row r="3" spans="1:23" x14ac:dyDescent="0.2">
      <c r="A3" s="8" t="s">
        <v>21</v>
      </c>
      <c r="B3" s="8" t="s">
        <v>22</v>
      </c>
      <c r="C3" s="8" t="s">
        <v>23</v>
      </c>
      <c r="D3" s="9" t="s">
        <v>24</v>
      </c>
      <c r="E3" s="9">
        <v>11700</v>
      </c>
      <c r="F3" s="9">
        <v>2853</v>
      </c>
      <c r="G3" s="9">
        <f t="shared" si="0"/>
        <v>8847</v>
      </c>
      <c r="H3" s="10">
        <f t="shared" ref="H3:H54" si="4">G3*0.3048</f>
        <v>2696.5656000000004</v>
      </c>
      <c r="I3" s="11">
        <f>'[1]Koketsu Method'!O26</f>
        <v>110.85447222222221</v>
      </c>
      <c r="J3" s="11">
        <f>'[1]Koketsu Method'!S26</f>
        <v>14.95947608931648</v>
      </c>
      <c r="K3" s="11">
        <f>'[1]Koketsu Method'!T26</f>
        <v>167.21111111111108</v>
      </c>
      <c r="L3" s="11">
        <f>'[1]Koketsu Method'!U26</f>
        <v>64.361111111111128</v>
      </c>
      <c r="M3" s="11">
        <f>'[1]Koketsu Method'!P26</f>
        <v>118.49611111111113</v>
      </c>
      <c r="N3" s="11">
        <f>'[1]Koketsu Method'!Q26</f>
        <v>98.631666666666646</v>
      </c>
      <c r="O3" s="12">
        <f t="shared" si="1"/>
        <v>0.71476814138077505</v>
      </c>
      <c r="P3" s="12">
        <f t="shared" si="2"/>
        <v>0.1103851549212751</v>
      </c>
      <c r="Q3" s="8">
        <v>0.78500000000000003</v>
      </c>
      <c r="R3" s="12">
        <f t="shared" si="3"/>
        <v>120.6175457083616</v>
      </c>
      <c r="U3" s="12"/>
      <c r="V3" s="12"/>
      <c r="W3" s="12"/>
    </row>
    <row r="4" spans="1:23" x14ac:dyDescent="0.2">
      <c r="A4" s="8" t="s">
        <v>25</v>
      </c>
      <c r="B4" s="8" t="s">
        <v>26</v>
      </c>
      <c r="C4" s="8" t="s">
        <v>27</v>
      </c>
      <c r="D4" s="9" t="s">
        <v>28</v>
      </c>
      <c r="E4" s="9" t="str">
        <f t="shared" ref="E4:E54" si="5">RIGHT(B4,5)</f>
        <v>15250</v>
      </c>
      <c r="F4" s="9">
        <v>2853</v>
      </c>
      <c r="G4" s="9">
        <f t="shared" si="0"/>
        <v>12397</v>
      </c>
      <c r="H4" s="10">
        <f t="shared" si="4"/>
        <v>3778.6056000000003</v>
      </c>
      <c r="I4" s="11">
        <f>'[1]Koketsu Method'!O50</f>
        <v>187.75670833333334</v>
      </c>
      <c r="J4" s="11">
        <f>'[1]Koketsu Method'!S50</f>
        <v>12.034802099627806</v>
      </c>
      <c r="K4" s="11">
        <f>'[1]Koketsu Method'!T50</f>
        <v>143.07777777777778</v>
      </c>
      <c r="L4" s="11">
        <f>'[1]Koketsu Method'!U50</f>
        <v>49.56111111111111</v>
      </c>
      <c r="M4" s="11">
        <f>'[1]Koketsu Method'!P50</f>
        <v>170.38277777777776</v>
      </c>
      <c r="N4" s="11">
        <f>'[1]Koketsu Method'!Q50</f>
        <v>198.97566666666663</v>
      </c>
      <c r="O4" s="12">
        <f t="shared" si="1"/>
        <v>1.4955056842748995</v>
      </c>
      <c r="P4" s="12">
        <f t="shared" si="2"/>
        <v>0.18315875420234828</v>
      </c>
      <c r="Q4" s="8">
        <v>2.605</v>
      </c>
      <c r="R4" s="12">
        <f t="shared" si="3"/>
        <v>245.5659036672219</v>
      </c>
      <c r="U4" s="12"/>
      <c r="V4" s="12"/>
      <c r="W4" s="12"/>
    </row>
    <row r="5" spans="1:23" x14ac:dyDescent="0.2">
      <c r="A5" s="8" t="s">
        <v>29</v>
      </c>
      <c r="B5" s="8" t="s">
        <v>30</v>
      </c>
      <c r="C5" s="8" t="s">
        <v>31</v>
      </c>
      <c r="D5" s="9" t="s">
        <v>32</v>
      </c>
      <c r="E5" s="9" t="str">
        <f>RIGHT(B5,5)</f>
        <v>16200</v>
      </c>
      <c r="F5" s="9">
        <v>2853</v>
      </c>
      <c r="G5" s="9">
        <f t="shared" si="0"/>
        <v>13347</v>
      </c>
      <c r="H5" s="10">
        <f t="shared" si="4"/>
        <v>4068.1656000000003</v>
      </c>
      <c r="I5" s="11">
        <f>'[1]Koketsu Method'!O74</f>
        <v>257.56119444444448</v>
      </c>
      <c r="J5" s="11">
        <f>'[1]Koketsu Method'!S74</f>
        <v>11.337794778759301</v>
      </c>
      <c r="K5" s="11">
        <f>'[1]Koketsu Method'!T74</f>
        <v>107.63888888888887</v>
      </c>
      <c r="L5" s="11">
        <f>'[1]Koketsu Method'!U74</f>
        <v>39.300000000000011</v>
      </c>
      <c r="M5" s="11">
        <f>'[1]Koketsu Method'!P74</f>
        <v>246.57638888888889</v>
      </c>
      <c r="N5" s="11">
        <f>'[1]Koketsu Method'!Q74</f>
        <v>268.54600000000005</v>
      </c>
      <c r="O5" s="12">
        <f t="shared" si="1"/>
        <v>2.9229327148857189</v>
      </c>
      <c r="P5" s="12">
        <f t="shared" si="2"/>
        <v>0.33609953857789643</v>
      </c>
      <c r="Q5" s="8">
        <v>3.01</v>
      </c>
      <c r="R5" s="12">
        <f t="shared" si="3"/>
        <v>260.61875820424837</v>
      </c>
      <c r="U5" s="12"/>
      <c r="V5" s="12"/>
      <c r="W5" s="12"/>
    </row>
    <row r="6" spans="1:23" x14ac:dyDescent="0.2">
      <c r="A6" s="8" t="s">
        <v>33</v>
      </c>
      <c r="B6" s="8" t="s">
        <v>34</v>
      </c>
      <c r="C6" s="8" t="s">
        <v>19</v>
      </c>
      <c r="D6" s="9" t="s">
        <v>35</v>
      </c>
      <c r="E6" s="9" t="str">
        <f t="shared" si="5"/>
        <v xml:space="preserve"> 8210</v>
      </c>
      <c r="F6" s="9">
        <v>2708</v>
      </c>
      <c r="G6" s="9">
        <f t="shared" si="0"/>
        <v>5502</v>
      </c>
      <c r="H6" s="10">
        <f t="shared" si="4"/>
        <v>1677.0096000000001</v>
      </c>
      <c r="I6" s="11">
        <f>'[1]Koketsu Method'!O700</f>
        <v>80.854986111111103</v>
      </c>
      <c r="J6" s="11">
        <f>'[1]Koketsu Method'!S700</f>
        <v>18.178248421675502</v>
      </c>
      <c r="K6" s="11">
        <f>'[1]Koketsu Method'!T700</f>
        <v>169.65000000000003</v>
      </c>
      <c r="L6" s="11">
        <f>'[1]Koketsu Method'!U700</f>
        <v>72.905555555555551</v>
      </c>
      <c r="M6" s="11">
        <f>'[1]Koketsu Method'!P700</f>
        <v>113.2525</v>
      </c>
      <c r="N6" s="11">
        <f>'[1]Koketsu Method'!Q700</f>
        <v>46.04235294117646</v>
      </c>
      <c r="O6" s="12">
        <f t="shared" si="1"/>
        <v>0.53590834357136374</v>
      </c>
      <c r="P6" s="12">
        <f t="shared" si="2"/>
        <v>0.10217846041625889</v>
      </c>
      <c r="Q6" s="8">
        <v>0.45</v>
      </c>
      <c r="R6" s="12">
        <f t="shared" si="3"/>
        <v>62.655448310648787</v>
      </c>
      <c r="U6" s="12"/>
      <c r="V6" s="12"/>
      <c r="W6" s="12"/>
    </row>
    <row r="7" spans="1:23" x14ac:dyDescent="0.2">
      <c r="A7" s="8" t="s">
        <v>36</v>
      </c>
      <c r="B7" s="8" t="s">
        <v>37</v>
      </c>
      <c r="C7" s="8" t="s">
        <v>23</v>
      </c>
      <c r="D7" s="9" t="s">
        <v>38</v>
      </c>
      <c r="E7" s="9" t="str">
        <f t="shared" si="5"/>
        <v>12420</v>
      </c>
      <c r="F7" s="9">
        <v>2708</v>
      </c>
      <c r="G7" s="9">
        <f t="shared" si="0"/>
        <v>9712</v>
      </c>
      <c r="H7" s="10">
        <f t="shared" si="4"/>
        <v>2960.2175999999999</v>
      </c>
      <c r="I7" s="11">
        <f>'[1]Koketsu Method'!O724</f>
        <v>142.07668055555555</v>
      </c>
      <c r="J7" s="11">
        <f>'[1]Koketsu Method'!S724</f>
        <v>9.3415847495664934</v>
      </c>
      <c r="K7" s="11">
        <f>'[1]Koketsu Method'!T724</f>
        <v>150.05000000000004</v>
      </c>
      <c r="L7" s="11">
        <f>'[1]Koketsu Method'!U724</f>
        <v>60.377777777777766</v>
      </c>
      <c r="M7" s="11">
        <f>'[1]Koketsu Method'!P724</f>
        <v>155.39250000000004</v>
      </c>
      <c r="N7" s="11">
        <f>'[1]Koketsu Method'!Q724</f>
        <v>128.62374999999997</v>
      </c>
      <c r="O7" s="12">
        <f t="shared" si="1"/>
        <v>0.96457868709036443</v>
      </c>
      <c r="P7" s="12">
        <f t="shared" si="2"/>
        <v>9.0499997744961314E-2</v>
      </c>
      <c r="Q7" s="8">
        <v>1.51</v>
      </c>
      <c r="R7" s="12">
        <f t="shared" si="3"/>
        <v>188.76142196112843</v>
      </c>
      <c r="U7" s="12"/>
      <c r="V7" s="12"/>
      <c r="W7" s="12"/>
    </row>
    <row r="8" spans="1:23" x14ac:dyDescent="0.2">
      <c r="A8" s="8" t="s">
        <v>39</v>
      </c>
      <c r="B8" s="8" t="s">
        <v>40</v>
      </c>
      <c r="C8" s="8" t="s">
        <v>27</v>
      </c>
      <c r="D8" s="9" t="s">
        <v>41</v>
      </c>
      <c r="E8" s="9" t="str">
        <f t="shared" si="5"/>
        <v>17700</v>
      </c>
      <c r="F8" s="9">
        <v>2708</v>
      </c>
      <c r="G8" s="9">
        <f t="shared" si="0"/>
        <v>14992</v>
      </c>
      <c r="H8" s="10">
        <f t="shared" si="4"/>
        <v>4569.5616</v>
      </c>
      <c r="I8" s="11">
        <f>'[1]Koketsu Method'!O748</f>
        <v>221.26111111111115</v>
      </c>
      <c r="J8" s="11">
        <f>'[1]Koketsu Method'!S748</f>
        <v>20.101828313507994</v>
      </c>
      <c r="K8" s="11">
        <f>'[1]Koketsu Method'!T748</f>
        <v>122.55555555555553</v>
      </c>
      <c r="L8" s="11">
        <f>'[1]Koketsu Method'!U748</f>
        <v>45.277777777777771</v>
      </c>
      <c r="M8" s="11">
        <f>'[1]Koketsu Method'!P748</f>
        <v>214.50555555555559</v>
      </c>
      <c r="N8" s="11">
        <f>'[1]Koketsu Method'!Q748</f>
        <v>228.01666666666662</v>
      </c>
      <c r="O8" s="12">
        <f t="shared" si="1"/>
        <v>2.0628874304788329</v>
      </c>
      <c r="P8" s="12">
        <f t="shared" si="2"/>
        <v>0.43909707326107972</v>
      </c>
      <c r="Q8" s="8">
        <v>2.7</v>
      </c>
      <c r="R8" s="12">
        <f t="shared" si="3"/>
        <v>249.29705968857124</v>
      </c>
      <c r="U8" s="12"/>
      <c r="V8" s="12"/>
      <c r="W8" s="12"/>
    </row>
    <row r="9" spans="1:23" x14ac:dyDescent="0.2">
      <c r="A9" s="8" t="s">
        <v>42</v>
      </c>
      <c r="B9" s="8" t="s">
        <v>43</v>
      </c>
      <c r="C9" s="8" t="s">
        <v>31</v>
      </c>
      <c r="D9" s="9" t="s">
        <v>44</v>
      </c>
      <c r="E9" s="9" t="str">
        <f t="shared" si="5"/>
        <v>18410</v>
      </c>
      <c r="F9" s="9">
        <v>2708</v>
      </c>
      <c r="G9" s="9">
        <f t="shared" si="0"/>
        <v>15702</v>
      </c>
      <c r="H9" s="10">
        <f t="shared" si="4"/>
        <v>4785.9696000000004</v>
      </c>
      <c r="I9" s="11">
        <f>'[1]Koketsu Method'!O772</f>
        <v>244.46299999999999</v>
      </c>
      <c r="J9" s="11">
        <f>'[1]Koketsu Method'!S772</f>
        <v>11.034647670219579</v>
      </c>
      <c r="K9" s="11">
        <f>'[1]Koketsu Method'!T772</f>
        <v>110.09999999999997</v>
      </c>
      <c r="L9" s="11">
        <f>'[1]Koketsu Method'!U772</f>
        <v>42.38333333333334</v>
      </c>
      <c r="M9" s="11">
        <f>'[1]Koketsu Method'!P772</f>
        <v>241.285</v>
      </c>
      <c r="N9" s="11">
        <f>'[1]Koketsu Method'!Q772</f>
        <v>247.64100000000002</v>
      </c>
      <c r="O9" s="12">
        <f t="shared" si="1"/>
        <v>2.5775640854137869</v>
      </c>
      <c r="P9" s="12">
        <f t="shared" si="2"/>
        <v>0.28803495549813007</v>
      </c>
      <c r="Q9" s="8">
        <v>3.2</v>
      </c>
      <c r="R9" s="12">
        <f t="shared" si="3"/>
        <v>266.99487602142506</v>
      </c>
      <c r="U9" s="12"/>
      <c r="V9" s="12"/>
      <c r="W9" s="12"/>
    </row>
    <row r="10" spans="1:23" x14ac:dyDescent="0.2">
      <c r="A10" s="8" t="s">
        <v>45</v>
      </c>
      <c r="B10" s="8" t="s">
        <v>46</v>
      </c>
      <c r="C10" s="8" t="s">
        <v>19</v>
      </c>
      <c r="D10" s="9" t="s">
        <v>47</v>
      </c>
      <c r="E10" s="9" t="str">
        <f t="shared" si="5"/>
        <v xml:space="preserve"> 8300</v>
      </c>
      <c r="F10" s="9">
        <v>2728</v>
      </c>
      <c r="G10" s="9">
        <f t="shared" si="0"/>
        <v>5572</v>
      </c>
      <c r="H10" s="10">
        <f t="shared" si="4"/>
        <v>1698.3456000000001</v>
      </c>
      <c r="I10" s="11">
        <f>'[1]Koketsu Method'!O796</f>
        <v>90.376777777777775</v>
      </c>
      <c r="J10" s="11">
        <f>'[1]Koketsu Method'!S796</f>
        <v>36.176560790436945</v>
      </c>
      <c r="K10" s="11">
        <f>'[1]Koketsu Method'!T796</f>
        <v>152.82222222222222</v>
      </c>
      <c r="L10" s="11">
        <f>'[1]Koketsu Method'!U796</f>
        <v>74.288888888888906</v>
      </c>
      <c r="M10" s="11">
        <f>'[1]Koketsu Method'!P796</f>
        <v>149.43222222222221</v>
      </c>
      <c r="N10" s="11">
        <f>'[1]Koketsu Method'!Q796</f>
        <v>31.321333333333314</v>
      </c>
      <c r="O10" s="12">
        <f t="shared" si="1"/>
        <v>0.58720403310808833</v>
      </c>
      <c r="P10" s="12">
        <f t="shared" si="2"/>
        <v>0.2438271585483559</v>
      </c>
      <c r="Q10" s="8">
        <v>0.55000000000000004</v>
      </c>
      <c r="R10" s="12">
        <f t="shared" si="3"/>
        <v>83.558645754622873</v>
      </c>
      <c r="U10" s="12"/>
      <c r="V10" s="12"/>
      <c r="W10" s="12"/>
    </row>
    <row r="11" spans="1:23" x14ac:dyDescent="0.2">
      <c r="A11" s="8" t="s">
        <v>48</v>
      </c>
      <c r="B11" s="8" t="s">
        <v>49</v>
      </c>
      <c r="C11" s="8" t="s">
        <v>23</v>
      </c>
      <c r="D11" s="9" t="s">
        <v>50</v>
      </c>
      <c r="E11" s="9" t="str">
        <f t="shared" si="5"/>
        <v>10700</v>
      </c>
      <c r="F11" s="9">
        <v>2728</v>
      </c>
      <c r="G11" s="9">
        <f t="shared" si="0"/>
        <v>7972</v>
      </c>
      <c r="H11" s="10">
        <f t="shared" si="4"/>
        <v>2429.8656000000001</v>
      </c>
      <c r="I11" s="11">
        <f>'[1]Koketsu Method'!O820</f>
        <v>157.08311111111115</v>
      </c>
      <c r="J11" s="11">
        <f>'[1]Koketsu Method'!S820</f>
        <v>28.949302970149645</v>
      </c>
      <c r="K11" s="11">
        <f>'[1]Koketsu Method'!T820</f>
        <v>141.15555555555551</v>
      </c>
      <c r="L11" s="11">
        <f>'[1]Koketsu Method'!U820</f>
        <v>58.31111111111111</v>
      </c>
      <c r="M11" s="11">
        <f>'[1]Koketsu Method'!P820</f>
        <v>174.51555555555558</v>
      </c>
      <c r="N11" s="11">
        <f>'[1]Koketsu Method'!Q820</f>
        <v>139.65066666666667</v>
      </c>
      <c r="O11" s="12">
        <f t="shared" si="1"/>
        <v>1.1140453687538128</v>
      </c>
      <c r="P11" s="12">
        <f t="shared" si="2"/>
        <v>0.35690863903313885</v>
      </c>
      <c r="Q11" s="8">
        <v>0.84</v>
      </c>
      <c r="R11" s="12">
        <f t="shared" si="3"/>
        <v>127.67152217241899</v>
      </c>
      <c r="U11" s="12"/>
      <c r="V11" s="12"/>
      <c r="W11" s="12"/>
    </row>
    <row r="12" spans="1:23" x14ac:dyDescent="0.2">
      <c r="A12" s="8" t="s">
        <v>51</v>
      </c>
      <c r="B12" s="8" t="s">
        <v>52</v>
      </c>
      <c r="C12" s="8" t="s">
        <v>53</v>
      </c>
      <c r="D12" s="9" t="s">
        <v>54</v>
      </c>
      <c r="E12" s="9" t="str">
        <f t="shared" si="5"/>
        <v>15270</v>
      </c>
      <c r="F12" s="9">
        <v>2728</v>
      </c>
      <c r="G12" s="9">
        <f t="shared" si="0"/>
        <v>12542</v>
      </c>
      <c r="H12" s="10">
        <f t="shared" si="4"/>
        <v>3822.8016000000002</v>
      </c>
      <c r="I12" s="11">
        <f>'[1]Koketsu Method'!O844</f>
        <v>177.40025</v>
      </c>
      <c r="J12" s="11">
        <f>'[1]Koketsu Method'!S844</f>
        <v>12.378230095674844</v>
      </c>
      <c r="K12" s="11">
        <f>'[1]Koketsu Method'!T844</f>
        <v>136.90555555555551</v>
      </c>
      <c r="L12" s="11">
        <f>'[1]Koketsu Method'!U844</f>
        <v>58.905555555555559</v>
      </c>
      <c r="M12" s="11">
        <f>'[1]Koketsu Method'!P844</f>
        <v>183.65305555555557</v>
      </c>
      <c r="N12" s="11">
        <f>'[1]Koketsu Method'!Q844</f>
        <v>169.55799999999999</v>
      </c>
      <c r="O12" s="12">
        <f t="shared" si="1"/>
        <v>1.3539718716326046</v>
      </c>
      <c r="P12" s="12">
        <f t="shared" si="2"/>
        <v>0.17084361279105087</v>
      </c>
      <c r="Q12" s="8">
        <v>2.2000000000000002</v>
      </c>
      <c r="R12" s="12">
        <f t="shared" si="3"/>
        <v>227.96430837127815</v>
      </c>
      <c r="U12" s="12"/>
      <c r="V12" s="12"/>
      <c r="W12" s="12"/>
    </row>
    <row r="13" spans="1:23" x14ac:dyDescent="0.2">
      <c r="A13" s="8" t="s">
        <v>55</v>
      </c>
      <c r="B13" s="8" t="s">
        <v>56</v>
      </c>
      <c r="C13" s="8" t="s">
        <v>27</v>
      </c>
      <c r="D13" s="9" t="s">
        <v>57</v>
      </c>
      <c r="E13" s="9" t="str">
        <f t="shared" si="5"/>
        <v>17660</v>
      </c>
      <c r="F13" s="9">
        <v>2728</v>
      </c>
      <c r="G13" s="9">
        <f t="shared" si="0"/>
        <v>14932</v>
      </c>
      <c r="H13" s="10">
        <f t="shared" si="4"/>
        <v>4551.2736000000004</v>
      </c>
      <c r="I13" s="11">
        <f>'[1]Koketsu Method'!O868</f>
        <v>199.63475000000003</v>
      </c>
      <c r="J13" s="11">
        <f>'[1]Koketsu Method'!S868</f>
        <v>19.117610578800036</v>
      </c>
      <c r="K13" s="11">
        <f>'[1]Koketsu Method'!T868</f>
        <v>127.92777777777779</v>
      </c>
      <c r="L13" s="11">
        <f>'[1]Koketsu Method'!U868</f>
        <v>51.094444444444456</v>
      </c>
      <c r="M13" s="11">
        <f>'[1]Koketsu Method'!P868</f>
        <v>202.95527777777784</v>
      </c>
      <c r="N13" s="11">
        <f>'[1]Koketsu Method'!Q868</f>
        <v>188.57966666666664</v>
      </c>
      <c r="O13" s="12">
        <f t="shared" si="1"/>
        <v>1.6761401160042455</v>
      </c>
      <c r="P13" s="12">
        <f t="shared" si="2"/>
        <v>0.33765822675403045</v>
      </c>
      <c r="Q13" s="8">
        <v>2.87</v>
      </c>
      <c r="R13" s="12">
        <f t="shared" si="3"/>
        <v>255.65750310120106</v>
      </c>
      <c r="U13" s="12"/>
      <c r="V13" s="12"/>
      <c r="W13" s="12"/>
    </row>
    <row r="14" spans="1:23" x14ac:dyDescent="0.2">
      <c r="A14" s="8" t="s">
        <v>58</v>
      </c>
      <c r="B14" s="8" t="s">
        <v>59</v>
      </c>
      <c r="C14" s="8" t="s">
        <v>31</v>
      </c>
      <c r="D14" s="9" t="s">
        <v>60</v>
      </c>
      <c r="E14" s="9" t="str">
        <f t="shared" si="5"/>
        <v>18000</v>
      </c>
      <c r="F14" s="9">
        <v>2728</v>
      </c>
      <c r="G14" s="9">
        <f t="shared" si="0"/>
        <v>15272</v>
      </c>
      <c r="H14" s="10">
        <f t="shared" si="4"/>
        <v>4654.9056</v>
      </c>
      <c r="I14" s="11">
        <f>'[1]Koketsu Method'!O892</f>
        <v>228.78444444444446</v>
      </c>
      <c r="J14" s="11">
        <f>'[1]Koketsu Method'!S892</f>
        <v>6.0013016722572692</v>
      </c>
      <c r="K14" s="11">
        <f>'[1]Koketsu Method'!T892</f>
        <v>114.15555555555552</v>
      </c>
      <c r="L14" s="11">
        <f>'[1]Koketsu Method'!U892</f>
        <v>45.722222222222221</v>
      </c>
      <c r="M14" s="11">
        <f>'[1]Koketsu Method'!P892</f>
        <v>232.56555555555556</v>
      </c>
      <c r="N14" s="11">
        <f>'[1]Koketsu Method'!Q892</f>
        <v>225.00333333333333</v>
      </c>
      <c r="O14" s="12">
        <f t="shared" si="1"/>
        <v>2.2173896410200156</v>
      </c>
      <c r="P14" s="12">
        <f t="shared" si="2"/>
        <v>0.1315010321195258</v>
      </c>
      <c r="Q14" s="8">
        <v>3</v>
      </c>
      <c r="R14" s="12">
        <f t="shared" si="3"/>
        <v>260.27211340292808</v>
      </c>
      <c r="U14" s="12"/>
      <c r="V14" s="12"/>
      <c r="W14" s="12"/>
    </row>
    <row r="15" spans="1:23" x14ac:dyDescent="0.2">
      <c r="A15" s="8" t="s">
        <v>61</v>
      </c>
      <c r="B15" s="8" t="s">
        <v>62</v>
      </c>
      <c r="C15" s="8" t="s">
        <v>63</v>
      </c>
      <c r="D15" s="9">
        <v>21265</v>
      </c>
      <c r="E15" s="9">
        <v>21265</v>
      </c>
      <c r="F15" s="9">
        <v>2680</v>
      </c>
      <c r="G15" s="9">
        <f t="shared" si="0"/>
        <v>18585</v>
      </c>
      <c r="H15" s="10">
        <f t="shared" si="4"/>
        <v>5664.7080000000005</v>
      </c>
      <c r="I15" s="11">
        <f>'[1]Koketsu Method'!O916</f>
        <v>259.13258333333334</v>
      </c>
      <c r="J15" s="11">
        <f>'[1]Koketsu Method'!S916</f>
        <v>5.7652106722641321</v>
      </c>
      <c r="K15" s="11">
        <f>'[1]Koketsu Method'!T916</f>
        <v>100.48333333333331</v>
      </c>
      <c r="L15" s="11">
        <f>'[1]Koketsu Method'!U916</f>
        <v>41.105555555555547</v>
      </c>
      <c r="M15" s="11">
        <f>'[1]Koketsu Method'!P916</f>
        <v>261.96083333333337</v>
      </c>
      <c r="N15" s="11">
        <f>'[1]Koketsu Method'!Q916</f>
        <v>256.30433333333332</v>
      </c>
      <c r="O15" s="12">
        <f t="shared" si="1"/>
        <v>2.9673603898229275</v>
      </c>
      <c r="P15" s="12">
        <f t="shared" si="2"/>
        <v>0.16886139583135718</v>
      </c>
      <c r="Q15" s="8">
        <v>3.5</v>
      </c>
      <c r="R15" s="12">
        <f t="shared" si="3"/>
        <v>276.3294758849342</v>
      </c>
      <c r="U15" s="12"/>
      <c r="V15" s="12"/>
      <c r="W15" s="12"/>
    </row>
    <row r="16" spans="1:23" x14ac:dyDescent="0.2">
      <c r="A16" s="8" t="s">
        <v>64</v>
      </c>
      <c r="B16" s="8" t="s">
        <v>65</v>
      </c>
      <c r="C16" s="8" t="s">
        <v>19</v>
      </c>
      <c r="D16" s="9" t="s">
        <v>66</v>
      </c>
      <c r="E16" s="9" t="str">
        <f t="shared" si="5"/>
        <v xml:space="preserve"> 8200</v>
      </c>
      <c r="F16" s="9">
        <v>2606</v>
      </c>
      <c r="G16" s="9">
        <f t="shared" si="0"/>
        <v>5594</v>
      </c>
      <c r="H16" s="10">
        <f t="shared" si="4"/>
        <v>1705.0512000000001</v>
      </c>
      <c r="I16" s="11">
        <f>'[1]Koketsu Method'!O940</f>
        <v>73.21637777777778</v>
      </c>
      <c r="J16" s="11">
        <f>'[1]Koketsu Method'!S940</f>
        <v>12.451113684459473</v>
      </c>
      <c r="K16" s="11">
        <f>'[1]Koketsu Method'!T940</f>
        <v>170.01111111111109</v>
      </c>
      <c r="L16" s="11">
        <f>'[1]Koketsu Method'!U940</f>
        <v>76.493333333333339</v>
      </c>
      <c r="M16" s="11">
        <f>'[1]Koketsu Method'!P940</f>
        <v>112.47611111111115</v>
      </c>
      <c r="N16" s="11">
        <f>'[1]Koketsu Method'!Q940</f>
        <v>30.74597499999998</v>
      </c>
      <c r="O16" s="12">
        <f t="shared" si="1"/>
        <v>0.49801614971668223</v>
      </c>
      <c r="P16" s="12">
        <f t="shared" si="2"/>
        <v>6.3232030693085639E-2</v>
      </c>
      <c r="Q16" s="8">
        <v>0.69</v>
      </c>
      <c r="R16" s="12">
        <f t="shared" si="3"/>
        <v>107.18086652178832</v>
      </c>
      <c r="U16" s="12"/>
      <c r="V16" s="12"/>
      <c r="W16" s="12"/>
    </row>
    <row r="17" spans="1:23" x14ac:dyDescent="0.2">
      <c r="A17" s="8" t="s">
        <v>67</v>
      </c>
      <c r="B17" s="8" t="s">
        <v>68</v>
      </c>
      <c r="C17" s="8" t="s">
        <v>23</v>
      </c>
      <c r="D17" s="9" t="s">
        <v>69</v>
      </c>
      <c r="E17" s="9" t="str">
        <f t="shared" si="5"/>
        <v>10450</v>
      </c>
      <c r="F17" s="9">
        <v>2606</v>
      </c>
      <c r="G17" s="9">
        <f t="shared" si="0"/>
        <v>7844</v>
      </c>
      <c r="H17" s="10">
        <f t="shared" si="4"/>
        <v>2390.8512000000001</v>
      </c>
      <c r="I17" s="11">
        <f>'[1]Koketsu Method'!O964</f>
        <v>112.35647222222224</v>
      </c>
      <c r="J17" s="11">
        <f>'[1]Koketsu Method'!S964</f>
        <v>13.855421531227558</v>
      </c>
      <c r="K17" s="11">
        <f>'[1]Koketsu Method'!T964</f>
        <v>161.51666666666662</v>
      </c>
      <c r="L17" s="11">
        <f>'[1]Koketsu Method'!U964</f>
        <v>68.699999999999974</v>
      </c>
      <c r="M17" s="11">
        <f>'[1]Koketsu Method'!P964</f>
        <v>130.73916666666668</v>
      </c>
      <c r="N17" s="11">
        <f>'[1]Koketsu Method'!Q964</f>
        <v>69.213999999999999</v>
      </c>
      <c r="O17" s="12">
        <f t="shared" si="1"/>
        <v>0.72514918950697771</v>
      </c>
      <c r="P17" s="12">
        <f t="shared" si="2"/>
        <v>0.10316244935855512</v>
      </c>
      <c r="Q17" s="8">
        <v>0.95</v>
      </c>
      <c r="R17" s="12">
        <f t="shared" si="3"/>
        <v>140.49028183463014</v>
      </c>
      <c r="U17" s="12"/>
      <c r="V17" s="12"/>
      <c r="W17" s="12"/>
    </row>
    <row r="18" spans="1:23" x14ac:dyDescent="0.2">
      <c r="A18" s="8" t="s">
        <v>70</v>
      </c>
      <c r="B18" s="8" t="s">
        <v>71</v>
      </c>
      <c r="C18" s="8" t="s">
        <v>27</v>
      </c>
      <c r="D18" s="9" t="s">
        <v>72</v>
      </c>
      <c r="E18" s="9" t="str">
        <f t="shared" si="5"/>
        <v>13500</v>
      </c>
      <c r="F18" s="9">
        <v>2606</v>
      </c>
      <c r="G18" s="9">
        <f t="shared" si="0"/>
        <v>10894</v>
      </c>
      <c r="H18" s="10">
        <f t="shared" si="4"/>
        <v>3320.4912000000004</v>
      </c>
      <c r="I18" s="11">
        <f>'[1]Koketsu Method'!O988</f>
        <v>142.47497222222222</v>
      </c>
      <c r="J18" s="11">
        <f>'[1]Koketsu Method'!S988</f>
        <v>15.516715407874326</v>
      </c>
      <c r="K18" s="11">
        <f>'[1]Koketsu Method'!T988</f>
        <v>153.24444444444438</v>
      </c>
      <c r="L18" s="11">
        <f>'[1]Koketsu Method'!U988</f>
        <v>62.966666666666669</v>
      </c>
      <c r="M18" s="11">
        <f>'[1]Koketsu Method'!P988</f>
        <v>153.72625000000005</v>
      </c>
      <c r="N18" s="11">
        <f>'[1]Koketsu Method'!Q988</f>
        <v>130.86680000000001</v>
      </c>
      <c r="O18" s="12">
        <f t="shared" si="1"/>
        <v>0.96827391018384623</v>
      </c>
      <c r="P18" s="12">
        <f t="shared" si="2"/>
        <v>0.15553103629226306</v>
      </c>
      <c r="Q18" s="8">
        <v>1.47</v>
      </c>
      <c r="R18" s="12">
        <f t="shared" si="3"/>
        <v>185.96483341569217</v>
      </c>
      <c r="U18" s="12"/>
      <c r="V18" s="12"/>
      <c r="W18" s="12"/>
    </row>
    <row r="19" spans="1:23" x14ac:dyDescent="0.2">
      <c r="A19" s="8" t="s">
        <v>73</v>
      </c>
      <c r="B19" s="8" t="s">
        <v>74</v>
      </c>
      <c r="C19" s="8" t="s">
        <v>31</v>
      </c>
      <c r="D19" s="9" t="s">
        <v>75</v>
      </c>
      <c r="E19" s="9" t="str">
        <f t="shared" si="5"/>
        <v>14290</v>
      </c>
      <c r="F19" s="9">
        <v>2606</v>
      </c>
      <c r="G19" s="9">
        <f t="shared" si="0"/>
        <v>11684</v>
      </c>
      <c r="H19" s="10">
        <f t="shared" si="4"/>
        <v>3561.2832000000003</v>
      </c>
      <c r="I19" s="11">
        <f>'[1]Koketsu Method'!O1012</f>
        <v>170.63311111111113</v>
      </c>
      <c r="J19" s="11">
        <f>'[1]Koketsu Method'!S1012</f>
        <v>18.021626547792849</v>
      </c>
      <c r="K19" s="11">
        <f>'[1]Koketsu Method'!T1012</f>
        <v>144.0555555555556</v>
      </c>
      <c r="L19" s="11">
        <f>'[1]Koketsu Method'!U1012</f>
        <v>53.394444444444446</v>
      </c>
      <c r="M19" s="11">
        <f>'[1]Koketsu Method'!P1012</f>
        <v>168.28055555555557</v>
      </c>
      <c r="N19" s="11">
        <f>'[1]Koketsu Method'!Q1012</f>
        <v>172.98566666666665</v>
      </c>
      <c r="O19" s="12">
        <f t="shared" si="1"/>
        <v>1.2688079868270554</v>
      </c>
      <c r="P19" s="12">
        <f t="shared" si="2"/>
        <v>0.23964630919429109</v>
      </c>
      <c r="Q19" s="8">
        <v>1.64</v>
      </c>
      <c r="R19" s="12">
        <f t="shared" si="3"/>
        <v>197.36419185792781</v>
      </c>
      <c r="U19" s="12"/>
      <c r="V19" s="12"/>
      <c r="W19" s="12"/>
    </row>
    <row r="20" spans="1:23" x14ac:dyDescent="0.2">
      <c r="A20" s="8" t="s">
        <v>76</v>
      </c>
      <c r="B20" s="8" t="s">
        <v>77</v>
      </c>
      <c r="C20" s="8" t="s">
        <v>78</v>
      </c>
      <c r="D20" s="9" t="s">
        <v>79</v>
      </c>
      <c r="E20" s="9" t="str">
        <f t="shared" si="5"/>
        <v>17750</v>
      </c>
      <c r="F20" s="9">
        <v>2606</v>
      </c>
      <c r="G20" s="9">
        <f t="shared" si="0"/>
        <v>15144</v>
      </c>
      <c r="H20" s="10">
        <f t="shared" si="4"/>
        <v>4615.8912</v>
      </c>
      <c r="I20" s="11">
        <f>'[1]Koketsu Method'!O1036</f>
        <v>239.67669444444448</v>
      </c>
      <c r="J20" s="11">
        <f>'[1]Koketsu Method'!S1036</f>
        <v>25.834030956756351</v>
      </c>
      <c r="K20" s="11">
        <f>'[1]Koketsu Method'!T1036</f>
        <v>109.13888888888891</v>
      </c>
      <c r="L20" s="11">
        <f>'[1]Koketsu Method'!U1036</f>
        <v>44.1</v>
      </c>
      <c r="M20" s="11">
        <f>'[1]Koketsu Method'!P1036</f>
        <v>243.35138888888892</v>
      </c>
      <c r="N20" s="11">
        <f>'[1]Koketsu Method'!Q1036</f>
        <v>236.00200000000001</v>
      </c>
      <c r="O20" s="12">
        <f t="shared" si="1"/>
        <v>2.4618085596260486</v>
      </c>
      <c r="P20" s="12">
        <f t="shared" si="2"/>
        <v>0.69292159800731268</v>
      </c>
      <c r="Q20" s="8">
        <v>2.6</v>
      </c>
      <c r="R20" s="12">
        <f t="shared" si="3"/>
        <v>245.3657755236913</v>
      </c>
      <c r="U20" s="12"/>
      <c r="V20" s="12"/>
      <c r="W20" s="12"/>
    </row>
    <row r="21" spans="1:23" x14ac:dyDescent="0.2">
      <c r="A21" s="8" t="s">
        <v>80</v>
      </c>
      <c r="B21" s="8" t="s">
        <v>81</v>
      </c>
      <c r="C21" s="8" t="s">
        <v>19</v>
      </c>
      <c r="D21" s="9" t="s">
        <v>82</v>
      </c>
      <c r="E21" s="9" t="str">
        <f t="shared" si="5"/>
        <v xml:space="preserve"> 7200</v>
      </c>
      <c r="F21" s="9">
        <v>2598</v>
      </c>
      <c r="G21" s="9">
        <f t="shared" si="0"/>
        <v>4602</v>
      </c>
      <c r="H21" s="10">
        <f t="shared" si="4"/>
        <v>1402.6896000000002</v>
      </c>
      <c r="I21" s="11">
        <f>'[1]Koketsu Method'!O98</f>
        <v>59.249319444444438</v>
      </c>
      <c r="J21" s="11">
        <f>'[1]Koketsu Method'!S98</f>
        <v>27.791883443090661</v>
      </c>
      <c r="K21" s="11">
        <f>'[1]Koketsu Method'!T98</f>
        <v>167.95000000000002</v>
      </c>
      <c r="L21" s="11">
        <f>'[1]Koketsu Method'!U98</f>
        <v>77.52222222222224</v>
      </c>
      <c r="M21" s="11">
        <f>'[1]Koketsu Method'!P98</f>
        <v>116.9075</v>
      </c>
      <c r="N21" s="11">
        <f>'[1]Koketsu Method'!Q98</f>
        <v>9.3993333333332956</v>
      </c>
      <c r="O21" s="12">
        <f t="shared" si="1"/>
        <v>0.43552349557842518</v>
      </c>
      <c r="P21" s="12">
        <f t="shared" si="2"/>
        <v>0.13317523758101957</v>
      </c>
      <c r="Q21" s="8">
        <v>0.4</v>
      </c>
      <c r="R21" s="12">
        <f t="shared" si="3"/>
        <v>50.386382096442183</v>
      </c>
      <c r="U21" s="12"/>
      <c r="V21" s="12"/>
      <c r="W21" s="12"/>
    </row>
    <row r="22" spans="1:23" x14ac:dyDescent="0.2">
      <c r="A22" s="8" t="s">
        <v>83</v>
      </c>
      <c r="B22" s="8" t="s">
        <v>84</v>
      </c>
      <c r="C22" s="8" t="s">
        <v>23</v>
      </c>
      <c r="D22" s="9" t="s">
        <v>85</v>
      </c>
      <c r="E22" s="9" t="str">
        <f t="shared" si="5"/>
        <v>10500</v>
      </c>
      <c r="F22" s="9">
        <v>2598</v>
      </c>
      <c r="G22" s="9">
        <f t="shared" si="0"/>
        <v>7902</v>
      </c>
      <c r="H22" s="10">
        <f t="shared" si="4"/>
        <v>2408.5296000000003</v>
      </c>
      <c r="I22" s="11">
        <f>'[1]Koketsu Method'!O122</f>
        <v>104.6979</v>
      </c>
      <c r="J22" s="11">
        <f>'[1]Koketsu Method'!S122</f>
        <v>21.40875600342731</v>
      </c>
      <c r="K22" s="11">
        <f>'[1]Koketsu Method'!T122</f>
        <v>162.52222222222221</v>
      </c>
      <c r="L22" s="11">
        <f>'[1]Koketsu Method'!U122</f>
        <v>69.62222222222222</v>
      </c>
      <c r="M22" s="11">
        <f>'[1]Koketsu Method'!P122</f>
        <v>128.57722222222222</v>
      </c>
      <c r="N22" s="11">
        <f>'[1]Koketsu Method'!Q122</f>
        <v>62.961333333333314</v>
      </c>
      <c r="O22" s="12">
        <f t="shared" si="1"/>
        <v>0.6737473028217279</v>
      </c>
      <c r="P22" s="12">
        <f t="shared" si="2"/>
        <v>0.15372792994748563</v>
      </c>
      <c r="Q22" s="8">
        <v>0.84499999999999997</v>
      </c>
      <c r="R22" s="12">
        <f t="shared" si="3"/>
        <v>128.28972378906633</v>
      </c>
      <c r="U22" s="12"/>
      <c r="V22" s="12"/>
      <c r="W22" s="12"/>
    </row>
    <row r="23" spans="1:23" x14ac:dyDescent="0.2">
      <c r="A23" s="8" t="s">
        <v>86</v>
      </c>
      <c r="B23" s="8" t="s">
        <v>87</v>
      </c>
      <c r="C23" s="8" t="s">
        <v>27</v>
      </c>
      <c r="D23" s="9" t="s">
        <v>88</v>
      </c>
      <c r="E23" s="9" t="str">
        <f t="shared" si="5"/>
        <v>12500</v>
      </c>
      <c r="F23" s="9">
        <v>2598</v>
      </c>
      <c r="G23" s="9">
        <f t="shared" si="0"/>
        <v>9902</v>
      </c>
      <c r="H23" s="10">
        <f t="shared" si="4"/>
        <v>3018.1296000000002</v>
      </c>
      <c r="I23" s="11">
        <f>'[1]Koketsu Method'!O146</f>
        <v>125.07694444444444</v>
      </c>
      <c r="J23" s="11">
        <f>'[1]Koketsu Method'!S146</f>
        <v>25.400276783976555</v>
      </c>
      <c r="K23" s="11">
        <f>'[1]Koketsu Method'!T146</f>
        <v>149.22222222222226</v>
      </c>
      <c r="L23" s="11">
        <f>'[1]Koketsu Method'!U146</f>
        <v>65.194444444444443</v>
      </c>
      <c r="M23" s="11">
        <f>'[1]Koketsu Method'!P146</f>
        <v>157.17222222222219</v>
      </c>
      <c r="N23" s="11">
        <f>'[1]Koketsu Method'!Q146</f>
        <v>92.981666666666626</v>
      </c>
      <c r="O23" s="12">
        <f t="shared" si="1"/>
        <v>0.81933574561065559</v>
      </c>
      <c r="P23" s="12">
        <f t="shared" si="2"/>
        <v>0.22625425898728913</v>
      </c>
      <c r="Q23" s="8">
        <v>1.325</v>
      </c>
      <c r="R23" s="12">
        <f t="shared" si="3"/>
        <v>175.14713119147765</v>
      </c>
      <c r="U23" s="12"/>
      <c r="V23" s="12"/>
      <c r="W23" s="12"/>
    </row>
    <row r="24" spans="1:23" x14ac:dyDescent="0.2">
      <c r="A24" s="8" t="s">
        <v>89</v>
      </c>
      <c r="B24" s="8" t="s">
        <v>90</v>
      </c>
      <c r="C24" s="8" t="s">
        <v>31</v>
      </c>
      <c r="D24" s="9" t="s">
        <v>91</v>
      </c>
      <c r="E24" s="9" t="str">
        <f t="shared" si="5"/>
        <v>13350</v>
      </c>
      <c r="F24" s="9">
        <v>2598</v>
      </c>
      <c r="G24" s="9">
        <f t="shared" si="0"/>
        <v>10752</v>
      </c>
      <c r="H24" s="10">
        <f t="shared" si="4"/>
        <v>3277.2096000000001</v>
      </c>
      <c r="I24" s="11">
        <f>'[1]Koketsu Method'!O170</f>
        <v>162.3211388888889</v>
      </c>
      <c r="J24" s="11">
        <f>'[1]Koketsu Method'!S170</f>
        <v>15.891334851944757</v>
      </c>
      <c r="K24" s="11">
        <f>'[1]Koketsu Method'!T170</f>
        <v>144.39444444444447</v>
      </c>
      <c r="L24" s="11">
        <f>'[1]Koketsu Method'!U170</f>
        <v>55.738888888888901</v>
      </c>
      <c r="M24" s="11">
        <f>'[1]Koketsu Method'!P170</f>
        <v>167.55194444444444</v>
      </c>
      <c r="N24" s="11">
        <f>'[1]Koketsu Method'!Q170</f>
        <v>157.09033333333335</v>
      </c>
      <c r="O24" s="12">
        <f t="shared" si="1"/>
        <v>1.171497603544118</v>
      </c>
      <c r="P24" s="12">
        <f t="shared" si="2"/>
        <v>0.1930729248431291</v>
      </c>
      <c r="Q24" s="8">
        <v>1.605</v>
      </c>
      <c r="R24" s="12">
        <f t="shared" si="3"/>
        <v>195.11705797728951</v>
      </c>
      <c r="U24" s="12"/>
      <c r="V24" s="12"/>
      <c r="W24" s="12"/>
    </row>
    <row r="25" spans="1:23" s="13" customFormat="1" x14ac:dyDescent="0.2">
      <c r="A25" s="13" t="s">
        <v>92</v>
      </c>
      <c r="B25" s="13" t="s">
        <v>93</v>
      </c>
      <c r="C25" s="13" t="s">
        <v>63</v>
      </c>
      <c r="D25" s="14" t="s">
        <v>94</v>
      </c>
      <c r="E25" s="9" t="str">
        <f t="shared" si="5"/>
        <v>16920</v>
      </c>
      <c r="F25" s="9">
        <v>2598</v>
      </c>
      <c r="G25" s="9">
        <f t="shared" si="0"/>
        <v>14322</v>
      </c>
      <c r="H25" s="10">
        <f t="shared" si="4"/>
        <v>4365.3456000000006</v>
      </c>
      <c r="I25" s="15">
        <f>'[1]Koketsu Method'!O194</f>
        <v>171.96233333333336</v>
      </c>
      <c r="J25" s="15">
        <f>'[1]Koketsu Method'!S194</f>
        <v>39.097417543723225</v>
      </c>
      <c r="K25" s="15">
        <f>'[1]Koketsu Method'!T194</f>
        <v>141.4</v>
      </c>
      <c r="L25" s="15">
        <f>'[1]Koketsu Method'!U194</f>
        <v>53.844444444444456</v>
      </c>
      <c r="M25" s="15">
        <f>'[1]Koketsu Method'!P194</f>
        <v>173.99</v>
      </c>
      <c r="N25" s="15">
        <f>'[1]Koketsu Method'!Q194</f>
        <v>169.93466666666666</v>
      </c>
      <c r="O25" s="12">
        <f t="shared" si="1"/>
        <v>1.2851023950033171</v>
      </c>
      <c r="P25" s="12">
        <f t="shared" si="2"/>
        <v>0.58533743873874089</v>
      </c>
      <c r="Q25" s="13">
        <v>3.01</v>
      </c>
      <c r="R25" s="12">
        <f t="shared" si="3"/>
        <v>260.61875820424837</v>
      </c>
      <c r="S25" s="8"/>
      <c r="T25" s="8"/>
      <c r="U25" s="16"/>
      <c r="V25" s="16"/>
      <c r="W25" s="16"/>
    </row>
    <row r="26" spans="1:23" x14ac:dyDescent="0.2">
      <c r="A26" s="8" t="s">
        <v>95</v>
      </c>
      <c r="B26" s="8" t="s">
        <v>96</v>
      </c>
      <c r="C26" s="8" t="s">
        <v>19</v>
      </c>
      <c r="D26" s="9" t="s">
        <v>97</v>
      </c>
      <c r="E26" s="9" t="str">
        <f t="shared" si="5"/>
        <v xml:space="preserve"> 6290</v>
      </c>
      <c r="F26" s="9">
        <v>3066</v>
      </c>
      <c r="G26" s="9">
        <f t="shared" si="0"/>
        <v>3224</v>
      </c>
      <c r="H26" s="10">
        <f t="shared" si="4"/>
        <v>982.67520000000002</v>
      </c>
      <c r="I26" s="11">
        <f>'[1]Koketsu Method'!O218</f>
        <v>64.091402777777787</v>
      </c>
      <c r="J26" s="11">
        <f>'[1]Koketsu Method'!S218</f>
        <v>22.318572250721175</v>
      </c>
      <c r="K26" s="11">
        <f>'[1]Koketsu Method'!T218</f>
        <v>157.50555555555553</v>
      </c>
      <c r="L26" s="11">
        <f>'[1]Koketsu Method'!U218</f>
        <v>79.033333333333331</v>
      </c>
      <c r="M26" s="11">
        <f>'[1]Koketsu Method'!P218</f>
        <v>139.3630555555556</v>
      </c>
      <c r="N26" s="11">
        <f>'[1]Koketsu Method'!Q218</f>
        <v>-0.84600000000000997</v>
      </c>
      <c r="O26" s="12">
        <f t="shared" si="1"/>
        <v>0.45624627735833378</v>
      </c>
      <c r="P26" s="12">
        <f t="shared" si="2"/>
        <v>0.10901668289743816</v>
      </c>
      <c r="Q26" s="8">
        <v>0.51</v>
      </c>
      <c r="R26" s="12">
        <f t="shared" si="3"/>
        <v>75.693275701691078</v>
      </c>
      <c r="U26" s="12"/>
      <c r="V26" s="12"/>
      <c r="W26" s="12"/>
    </row>
    <row r="27" spans="1:23" x14ac:dyDescent="0.2">
      <c r="A27" s="8" t="s">
        <v>98</v>
      </c>
      <c r="B27" s="8" t="s">
        <v>99</v>
      </c>
      <c r="C27" s="8" t="s">
        <v>23</v>
      </c>
      <c r="D27" s="9" t="s">
        <v>100</v>
      </c>
      <c r="E27" s="9" t="str">
        <f t="shared" si="5"/>
        <v xml:space="preserve"> 8280</v>
      </c>
      <c r="F27" s="9">
        <v>3066</v>
      </c>
      <c r="G27" s="9">
        <f t="shared" si="0"/>
        <v>5214</v>
      </c>
      <c r="H27" s="10">
        <f t="shared" si="4"/>
        <v>1589.2272</v>
      </c>
      <c r="I27" s="11">
        <f>'[1]Koketsu Method'!O244</f>
        <v>97.203666666666663</v>
      </c>
      <c r="J27" s="11">
        <f>'[1]Koketsu Method'!S244</f>
        <v>24.401841684594206</v>
      </c>
      <c r="K27" s="11">
        <f>'[1]Koketsu Method'!T244</f>
        <v>155.69444444444443</v>
      </c>
      <c r="L27" s="11">
        <f>'[1]Koketsu Method'!U244</f>
        <v>72.944444444444443</v>
      </c>
      <c r="M27" s="11">
        <f>'[1]Koketsu Method'!P244</f>
        <v>143.25694444444449</v>
      </c>
      <c r="N27" s="11">
        <f>'[1]Koketsu Method'!Q244</f>
        <v>40.436666666666639</v>
      </c>
      <c r="O27" s="12">
        <f t="shared" si="1"/>
        <v>0.6269773897526425</v>
      </c>
      <c r="P27" s="12">
        <f t="shared" si="2"/>
        <v>0.16550331580395894</v>
      </c>
      <c r="Q27" s="8">
        <v>0.71499999999999997</v>
      </c>
      <c r="R27" s="12">
        <f t="shared" si="3"/>
        <v>110.8882566366532</v>
      </c>
      <c r="U27" s="12"/>
      <c r="V27" s="12"/>
      <c r="W27" s="12"/>
    </row>
    <row r="28" spans="1:23" x14ac:dyDescent="0.2">
      <c r="A28" s="8" t="s">
        <v>101</v>
      </c>
      <c r="B28" s="8" t="s">
        <v>102</v>
      </c>
      <c r="C28" s="8" t="s">
        <v>27</v>
      </c>
      <c r="D28" s="9" t="s">
        <v>103</v>
      </c>
      <c r="E28" s="9" t="str">
        <f t="shared" si="5"/>
        <v xml:space="preserve"> 8600</v>
      </c>
      <c r="F28" s="9">
        <v>3066</v>
      </c>
      <c r="G28" s="9">
        <f t="shared" si="0"/>
        <v>5534</v>
      </c>
      <c r="H28" s="10">
        <f t="shared" si="4"/>
        <v>1686.7632000000001</v>
      </c>
      <c r="I28" s="11">
        <f>'[1]Koketsu Method'!$O$268</f>
        <v>118.3230111111111</v>
      </c>
      <c r="J28" s="11">
        <f>'[1]Koketsu Method'!$S$268</f>
        <v>24.592136996750224</v>
      </c>
      <c r="K28" s="11">
        <f>'[1]Koketsu Method'!$T$268</f>
        <v>161.85222222222225</v>
      </c>
      <c r="L28" s="11">
        <f>'[1]Koketsu Method'!$S$268</f>
        <v>24.592136996750224</v>
      </c>
      <c r="M28" s="11">
        <f>'[1]Koketsu Method'!$O$268</f>
        <v>118.3230111111111</v>
      </c>
      <c r="N28" s="11">
        <f>'[1]Koketsu Method'!$O$268</f>
        <v>118.3230111111111</v>
      </c>
      <c r="O28" s="12">
        <f t="shared" si="1"/>
        <v>0.76789744236917901</v>
      </c>
      <c r="P28" s="12">
        <f t="shared" si="2"/>
        <v>0.20447674889779521</v>
      </c>
      <c r="Q28" s="8">
        <v>0.76</v>
      </c>
      <c r="R28" s="12">
        <f t="shared" si="3"/>
        <v>117.24616190606663</v>
      </c>
      <c r="U28" s="12"/>
      <c r="V28" s="12"/>
      <c r="W28" s="12"/>
    </row>
    <row r="29" spans="1:23" x14ac:dyDescent="0.2">
      <c r="A29" s="8" t="s">
        <v>104</v>
      </c>
      <c r="B29" s="8" t="s">
        <v>105</v>
      </c>
      <c r="C29" s="8" t="s">
        <v>31</v>
      </c>
      <c r="D29" s="9" t="s">
        <v>106</v>
      </c>
      <c r="E29" s="9" t="str">
        <f t="shared" si="5"/>
        <v xml:space="preserve"> 9100</v>
      </c>
      <c r="F29" s="9">
        <v>3066</v>
      </c>
      <c r="G29" s="9">
        <f t="shared" si="0"/>
        <v>6034</v>
      </c>
      <c r="H29" s="10">
        <f t="shared" si="4"/>
        <v>1839.1632000000002</v>
      </c>
      <c r="I29" s="11">
        <f>'[1]Koketsu Method'!O292</f>
        <v>129.26040000000003</v>
      </c>
      <c r="J29" s="11">
        <f>'[1]Koketsu Method'!S292</f>
        <v>8.2620684698203739</v>
      </c>
      <c r="K29" s="11">
        <f>'[1]Koketsu Method'!T292</f>
        <v>157.29444444444442</v>
      </c>
      <c r="L29" s="11">
        <f>'[1]Koketsu Method'!U292</f>
        <v>63.427777777777784</v>
      </c>
      <c r="M29" s="11">
        <f>'[1]Koketsu Method'!P292</f>
        <v>139.81694444444446</v>
      </c>
      <c r="N29" s="11">
        <f>'[1]Koketsu Method'!Q292</f>
        <v>104.95966666666666</v>
      </c>
      <c r="O29" s="12">
        <f t="shared" si="1"/>
        <v>0.8529109271323152</v>
      </c>
      <c r="P29" s="12">
        <f t="shared" si="2"/>
        <v>7.0404554442998202E-2</v>
      </c>
      <c r="Q29" s="8">
        <v>0.83499999999999996</v>
      </c>
      <c r="R29" s="12">
        <f t="shared" si="3"/>
        <v>127.04962977799151</v>
      </c>
      <c r="U29" s="12"/>
      <c r="V29" s="12"/>
      <c r="W29" s="12"/>
    </row>
    <row r="30" spans="1:23" x14ac:dyDescent="0.2">
      <c r="A30" s="8" t="s">
        <v>107</v>
      </c>
      <c r="B30" s="8" t="s">
        <v>108</v>
      </c>
      <c r="C30" s="8" t="s">
        <v>78</v>
      </c>
      <c r="D30" s="9" t="s">
        <v>109</v>
      </c>
      <c r="E30" s="9" t="str">
        <f t="shared" si="5"/>
        <v>11640</v>
      </c>
      <c r="F30" s="9">
        <v>3066</v>
      </c>
      <c r="G30" s="9">
        <f t="shared" si="0"/>
        <v>8574</v>
      </c>
      <c r="H30" s="10">
        <f t="shared" si="4"/>
        <v>2613.3552</v>
      </c>
      <c r="I30" s="11">
        <f>'[1]Koketsu Method'!O316</f>
        <v>175.24030555555555</v>
      </c>
      <c r="J30" s="11">
        <f>'[1]Koketsu Method'!S316</f>
        <v>19.345134568533567</v>
      </c>
      <c r="K30" s="11">
        <f>'[1]Koketsu Method'!T316</f>
        <v>140.9</v>
      </c>
      <c r="L30" s="11">
        <f>'[1]Koketsu Method'!U316</f>
        <v>52.913043478260867</v>
      </c>
      <c r="M30" s="11">
        <f>'[1]Koketsu Method'!P316</f>
        <v>174.93361111111111</v>
      </c>
      <c r="N30" s="11">
        <f>'[1]Koketsu Method'!Q316</f>
        <v>175.54699999999997</v>
      </c>
      <c r="O30" s="12">
        <f t="shared" si="1"/>
        <v>1.3261857081244977</v>
      </c>
      <c r="P30" s="12">
        <f t="shared" si="2"/>
        <v>0.27064399042201459</v>
      </c>
      <c r="Q30" s="8">
        <v>1.39</v>
      </c>
      <c r="R30" s="12">
        <f t="shared" si="3"/>
        <v>180.13580699402087</v>
      </c>
      <c r="U30" s="12"/>
      <c r="V30" s="12"/>
      <c r="W30" s="12"/>
    </row>
    <row r="31" spans="1:23" x14ac:dyDescent="0.2">
      <c r="A31" s="8" t="s">
        <v>110</v>
      </c>
      <c r="B31" s="8" t="s">
        <v>111</v>
      </c>
      <c r="C31" s="8" t="s">
        <v>19</v>
      </c>
      <c r="D31" s="9" t="s">
        <v>112</v>
      </c>
      <c r="E31" s="9" t="str">
        <f t="shared" si="5"/>
        <v xml:space="preserve"> 7150</v>
      </c>
      <c r="F31" s="9">
        <v>2795</v>
      </c>
      <c r="G31" s="9">
        <f t="shared" si="0"/>
        <v>4355</v>
      </c>
      <c r="H31" s="10">
        <f t="shared" si="4"/>
        <v>1327.404</v>
      </c>
      <c r="I31" s="11">
        <f>'[1]Koketsu Method'!O1060</f>
        <v>102.18402777777779</v>
      </c>
      <c r="J31" s="11">
        <f>'[1]Koketsu Method'!S1060</f>
        <v>18.838131234181617</v>
      </c>
      <c r="K31" s="11">
        <f>'[1]Koketsu Method'!T1060</f>
        <v>161.15</v>
      </c>
      <c r="L31" s="11">
        <f>'[1]Koketsu Method'!U1060</f>
        <v>69.177777777777763</v>
      </c>
      <c r="M31" s="11">
        <f>'[1]Koketsu Method'!P1060</f>
        <v>131.52750000000003</v>
      </c>
      <c r="N31" s="11">
        <f>'[1]Koketsu Method'!Q1060</f>
        <v>71.367647058823536</v>
      </c>
      <c r="O31" s="12">
        <f t="shared" si="1"/>
        <v>0.6576822721600285</v>
      </c>
      <c r="P31" s="12">
        <f t="shared" si="2"/>
        <v>0.13037282328955158</v>
      </c>
      <c r="Q31" s="8">
        <v>0.65</v>
      </c>
      <c r="R31" s="12">
        <f t="shared" si="3"/>
        <v>100.96011290703602</v>
      </c>
      <c r="U31" s="12"/>
      <c r="V31" s="12"/>
      <c r="W31" s="12"/>
    </row>
    <row r="32" spans="1:23" x14ac:dyDescent="0.2">
      <c r="A32" s="8" t="s">
        <v>113</v>
      </c>
      <c r="B32" s="8" t="s">
        <v>114</v>
      </c>
      <c r="C32" s="8" t="s">
        <v>23</v>
      </c>
      <c r="D32" s="9" t="s">
        <v>115</v>
      </c>
      <c r="E32" s="9" t="str">
        <f t="shared" si="5"/>
        <v>10540</v>
      </c>
      <c r="F32" s="9">
        <v>2795</v>
      </c>
      <c r="G32" s="9">
        <f t="shared" si="0"/>
        <v>7745</v>
      </c>
      <c r="H32" s="10">
        <f t="shared" si="4"/>
        <v>2360.6759999999999</v>
      </c>
      <c r="I32" s="11">
        <f>'[1]Koketsu Method'!O1084</f>
        <v>153.05702777777779</v>
      </c>
      <c r="J32" s="11">
        <f>'[1]Koketsu Method'!S1084</f>
        <v>12.69986908857056</v>
      </c>
      <c r="K32" s="11">
        <f>'[1]Koketsu Method'!T1084</f>
        <v>147.73888888888885</v>
      </c>
      <c r="L32" s="11">
        <f>'[1]Koketsu Method'!U1084</f>
        <v>57.411111111111104</v>
      </c>
      <c r="M32" s="11">
        <f>'[1]Koketsu Method'!P1084</f>
        <v>160.36138888888891</v>
      </c>
      <c r="N32" s="11">
        <f>'[1]Koketsu Method'!Q1084</f>
        <v>145.75266666666664</v>
      </c>
      <c r="O32" s="12">
        <f t="shared" si="1"/>
        <v>1.0718085622028761</v>
      </c>
      <c r="P32" s="12">
        <f t="shared" si="2"/>
        <v>0.13897316908368307</v>
      </c>
      <c r="Q32" s="8">
        <v>1.49</v>
      </c>
      <c r="R32" s="12">
        <f t="shared" si="3"/>
        <v>187.37251249555916</v>
      </c>
      <c r="U32" s="12"/>
      <c r="V32" s="12"/>
      <c r="W32" s="12"/>
    </row>
    <row r="33" spans="1:23" x14ac:dyDescent="0.2">
      <c r="A33" s="8" t="s">
        <v>116</v>
      </c>
      <c r="B33" s="8" t="s">
        <v>117</v>
      </c>
      <c r="C33" s="8" t="s">
        <v>27</v>
      </c>
      <c r="D33" s="9" t="s">
        <v>118</v>
      </c>
      <c r="E33" s="9" t="str">
        <f t="shared" si="5"/>
        <v>12550</v>
      </c>
      <c r="F33" s="9">
        <v>2795</v>
      </c>
      <c r="G33" s="9">
        <f t="shared" si="0"/>
        <v>9755</v>
      </c>
      <c r="H33" s="10">
        <f t="shared" si="4"/>
        <v>2973.3240000000001</v>
      </c>
      <c r="I33" s="11">
        <f>'[1]Koketsu Method'!O1108</f>
        <v>190.12275</v>
      </c>
      <c r="J33" s="11">
        <f>'[1]Koketsu Method'!S1108</f>
        <v>11.287116109360101</v>
      </c>
      <c r="K33" s="11">
        <f>'[1]Koketsu Method'!T1108</f>
        <v>133.61666666666665</v>
      </c>
      <c r="L33" s="11">
        <f>'[1]Koketsu Method'!U1108</f>
        <v>50.955555555555549</v>
      </c>
      <c r="M33" s="11">
        <f>'[1]Koketsu Method'!P1108</f>
        <v>190.72416666666672</v>
      </c>
      <c r="N33" s="11">
        <f>'[1]Koketsu Method'!Q1108</f>
        <v>189.5213333333333</v>
      </c>
      <c r="O33" s="12">
        <f t="shared" si="1"/>
        <v>1.5298633229364946</v>
      </c>
      <c r="P33" s="12">
        <f t="shared" si="2"/>
        <v>0.1750848525251536</v>
      </c>
      <c r="Q33" s="8">
        <v>2.4700000000000002</v>
      </c>
      <c r="R33" s="12">
        <f t="shared" si="3"/>
        <v>240.02272402498815</v>
      </c>
      <c r="U33" s="12"/>
      <c r="V33" s="12"/>
      <c r="W33" s="12"/>
    </row>
    <row r="34" spans="1:23" x14ac:dyDescent="0.2">
      <c r="A34" s="8" t="s">
        <v>119</v>
      </c>
      <c r="B34" s="8" t="s">
        <v>120</v>
      </c>
      <c r="C34" s="8" t="s">
        <v>31</v>
      </c>
      <c r="D34" s="9" t="s">
        <v>121</v>
      </c>
      <c r="E34" s="9" t="str">
        <f t="shared" si="5"/>
        <v>13030</v>
      </c>
      <c r="F34" s="9">
        <v>2795</v>
      </c>
      <c r="G34" s="9">
        <f t="shared" ref="G34:G54" si="6">E34-F34</f>
        <v>10235</v>
      </c>
      <c r="H34" s="10">
        <f t="shared" si="4"/>
        <v>3119.6280000000002</v>
      </c>
      <c r="I34" s="11">
        <f>'[1]Koketsu Method'!O1132</f>
        <v>226.86641666666665</v>
      </c>
      <c r="J34" s="11">
        <f>'[1]Koketsu Method'!S1132</f>
        <v>9.2809524965192551</v>
      </c>
      <c r="K34" s="11">
        <f>'[1]Koketsu Method'!T1132</f>
        <v>116.14999999999996</v>
      </c>
      <c r="L34" s="11">
        <f>'[1]Koketsu Method'!U1132</f>
        <v>45.655555555555559</v>
      </c>
      <c r="M34" s="11">
        <f>'[1]Koketsu Method'!P1132</f>
        <v>228.27750000000003</v>
      </c>
      <c r="N34" s="11">
        <f>'[1]Koketsu Method'!Q1132</f>
        <v>225.45533333333336</v>
      </c>
      <c r="O34" s="12">
        <f t="shared" si="1"/>
        <v>2.1769342942280816</v>
      </c>
      <c r="P34" s="12">
        <f t="shared" si="2"/>
        <v>0.20286164447454924</v>
      </c>
      <c r="Q34" s="8">
        <v>2.81</v>
      </c>
      <c r="R34" s="12">
        <f t="shared" si="3"/>
        <v>253.45671701517236</v>
      </c>
      <c r="U34" s="12"/>
      <c r="V34" s="12"/>
      <c r="W34" s="12"/>
    </row>
    <row r="35" spans="1:23" x14ac:dyDescent="0.2">
      <c r="A35" s="8" t="s">
        <v>122</v>
      </c>
      <c r="B35" s="8" t="s">
        <v>123</v>
      </c>
      <c r="C35" s="8" t="s">
        <v>19</v>
      </c>
      <c r="D35" s="9" t="s">
        <v>124</v>
      </c>
      <c r="E35" s="9">
        <v>5800</v>
      </c>
      <c r="F35" s="9">
        <v>3593</v>
      </c>
      <c r="G35" s="9">
        <f t="shared" si="6"/>
        <v>2207</v>
      </c>
      <c r="H35" s="10">
        <f t="shared" si="4"/>
        <v>672.69360000000006</v>
      </c>
      <c r="I35" s="11">
        <f>'[1]Koketsu Method'!O460</f>
        <v>62.506416666666667</v>
      </c>
      <c r="J35" s="11">
        <f>'[1]Koketsu Method'!S460</f>
        <v>19.566133809279947</v>
      </c>
      <c r="K35" s="11">
        <f>'[1]Koketsu Method'!T460</f>
        <v>181.18333333333328</v>
      </c>
      <c r="L35" s="11">
        <f>'[1]Koketsu Method'!U460</f>
        <v>73.516666666666666</v>
      </c>
      <c r="M35" s="11">
        <f>'[1]Koketsu Method'!P460</f>
        <v>88.455833333333359</v>
      </c>
      <c r="N35" s="11">
        <f>'[1]Koketsu Method'!Q460</f>
        <v>36.556999999999981</v>
      </c>
      <c r="O35" s="12">
        <f t="shared" si="1"/>
        <v>0.44935664363393163</v>
      </c>
      <c r="P35" s="12">
        <f t="shared" si="2"/>
        <v>9.2852479763892271E-2</v>
      </c>
      <c r="Q35" s="8">
        <v>0.63</v>
      </c>
      <c r="R35" s="12">
        <f t="shared" si="3"/>
        <v>97.704639625358467</v>
      </c>
      <c r="U35" s="12"/>
      <c r="V35" s="12"/>
      <c r="W35" s="12"/>
    </row>
    <row r="36" spans="1:23" x14ac:dyDescent="0.2">
      <c r="A36" s="8" t="s">
        <v>125</v>
      </c>
      <c r="B36" s="8" t="s">
        <v>126</v>
      </c>
      <c r="C36" s="8" t="s">
        <v>27</v>
      </c>
      <c r="D36" s="9" t="s">
        <v>127</v>
      </c>
      <c r="E36" s="9">
        <v>7650</v>
      </c>
      <c r="F36" s="9">
        <v>3593</v>
      </c>
      <c r="G36" s="9">
        <f t="shared" si="6"/>
        <v>4057</v>
      </c>
      <c r="H36" s="10">
        <f t="shared" si="4"/>
        <v>1236.5736000000002</v>
      </c>
      <c r="I36" s="11">
        <f>'[1]Koketsu Method'!O484</f>
        <v>86.0703888888889</v>
      </c>
      <c r="J36" s="11">
        <f>'[1]Koketsu Method'!S484</f>
        <v>23.476245627264039</v>
      </c>
      <c r="K36" s="11">
        <f>'[1]Koketsu Method'!T484</f>
        <v>167.77777777777774</v>
      </c>
      <c r="L36" s="11">
        <f>'[1]Koketsu Method'!U484</f>
        <v>70.816666666666663</v>
      </c>
      <c r="M36" s="11">
        <f>'[1]Koketsu Method'!P484</f>
        <v>117.27777777777777</v>
      </c>
      <c r="N36" s="11">
        <f>'[1]Koketsu Method'!Q484</f>
        <v>76.47828571428569</v>
      </c>
      <c r="O36" s="12">
        <f t="shared" si="1"/>
        <v>0.56342318825953475</v>
      </c>
      <c r="P36" s="12">
        <f t="shared" si="2"/>
        <v>0.14242696703242086</v>
      </c>
      <c r="Q36" s="8">
        <v>0.94</v>
      </c>
      <c r="R36" s="12">
        <f t="shared" si="3"/>
        <v>139.38797877936588</v>
      </c>
      <c r="U36" s="12"/>
      <c r="V36" s="12"/>
      <c r="W36" s="12"/>
    </row>
    <row r="37" spans="1:23" x14ac:dyDescent="0.2">
      <c r="A37" s="8" t="s">
        <v>128</v>
      </c>
      <c r="B37" s="8" t="s">
        <v>129</v>
      </c>
      <c r="C37" s="8" t="s">
        <v>31</v>
      </c>
      <c r="D37" s="9" t="s">
        <v>130</v>
      </c>
      <c r="E37" s="9">
        <v>8450</v>
      </c>
      <c r="F37" s="9">
        <v>3593</v>
      </c>
      <c r="G37" s="9">
        <f t="shared" si="6"/>
        <v>4857</v>
      </c>
      <c r="H37" s="10">
        <f t="shared" si="4"/>
        <v>1480.4136000000001</v>
      </c>
      <c r="I37" s="11">
        <f>'[1]Koketsu Method'!O508</f>
        <v>140.05218055555554</v>
      </c>
      <c r="J37" s="11">
        <f>'[1]Koketsu Method'!S508</f>
        <v>15.618697294946761</v>
      </c>
      <c r="K37" s="11">
        <f>'[1]Koketsu Method'!T508</f>
        <v>149.86666666666667</v>
      </c>
      <c r="L37" s="11">
        <f>'[1]Koketsu Method'!U508</f>
        <v>61.488888888888887</v>
      </c>
      <c r="M37" s="11">
        <f>'[1]Koketsu Method'!P508</f>
        <v>155.78666666666669</v>
      </c>
      <c r="N37" s="11">
        <f>'[1]Koketsu Method'!Q508</f>
        <v>122.53670588235293</v>
      </c>
      <c r="O37" s="12">
        <f t="shared" si="1"/>
        <v>0.94601290661540194</v>
      </c>
      <c r="P37" s="12">
        <f t="shared" si="2"/>
        <v>0.1530307816386669</v>
      </c>
      <c r="Q37" s="8">
        <v>1.19</v>
      </c>
      <c r="R37" s="12">
        <f t="shared" si="3"/>
        <v>163.95346949202479</v>
      </c>
      <c r="U37" s="12"/>
      <c r="V37" s="12"/>
      <c r="W37" s="12"/>
    </row>
    <row r="38" spans="1:23" x14ac:dyDescent="0.2">
      <c r="A38" s="8" t="s">
        <v>131</v>
      </c>
      <c r="B38" s="8" t="s">
        <v>132</v>
      </c>
      <c r="C38" s="8" t="s">
        <v>133</v>
      </c>
      <c r="D38" s="9" t="s">
        <v>134</v>
      </c>
      <c r="E38" s="9">
        <v>9020</v>
      </c>
      <c r="F38" s="9">
        <v>3593</v>
      </c>
      <c r="G38" s="9">
        <f t="shared" si="6"/>
        <v>5427</v>
      </c>
      <c r="H38" s="10">
        <f t="shared" si="4"/>
        <v>1654.1496000000002</v>
      </c>
      <c r="I38" s="11">
        <f>'[1]Koketsu Method'!O532</f>
        <v>197.58813888888892</v>
      </c>
      <c r="J38" s="11">
        <f>'[1]Koketsu Method'!S532</f>
        <v>12.388769709137623</v>
      </c>
      <c r="K38" s="11">
        <f>'[1]Koketsu Method'!T532</f>
        <v>129.52777777777783</v>
      </c>
      <c r="L38" s="11">
        <f>'[1]Koketsu Method'!U532</f>
        <v>50.04999999999999</v>
      </c>
      <c r="M38" s="11">
        <f>'[1]Koketsu Method'!P532</f>
        <v>199.51527777777781</v>
      </c>
      <c r="N38" s="11">
        <f>'[1]Koketsu Method'!Q532</f>
        <v>195.66099999999994</v>
      </c>
      <c r="O38" s="12">
        <f t="shared" si="1"/>
        <v>1.6435296148404188</v>
      </c>
      <c r="P38" s="12">
        <f t="shared" si="2"/>
        <v>0.20756717453595108</v>
      </c>
      <c r="Q38" s="8">
        <v>1.5</v>
      </c>
      <c r="R38" s="12">
        <f t="shared" si="3"/>
        <v>188.06928209460045</v>
      </c>
      <c r="U38" s="12"/>
      <c r="V38" s="12"/>
      <c r="W38" s="12"/>
    </row>
    <row r="39" spans="1:23" x14ac:dyDescent="0.2">
      <c r="A39" s="8" t="s">
        <v>135</v>
      </c>
      <c r="B39" s="8" t="s">
        <v>136</v>
      </c>
      <c r="C39" s="8" t="s">
        <v>137</v>
      </c>
      <c r="D39" s="9" t="s">
        <v>138</v>
      </c>
      <c r="E39" s="9">
        <v>9430</v>
      </c>
      <c r="F39" s="9">
        <v>3593</v>
      </c>
      <c r="G39" s="9">
        <f t="shared" si="6"/>
        <v>5837</v>
      </c>
      <c r="H39" s="10">
        <f t="shared" si="4"/>
        <v>1779.1176</v>
      </c>
      <c r="I39" s="11">
        <f>'[1]Koketsu Method'!O556</f>
        <v>194.64150000000004</v>
      </c>
      <c r="J39" s="11">
        <f>'[1]Koketsu Method'!S556</f>
        <v>9.9487074212151345</v>
      </c>
      <c r="K39" s="11">
        <f>'[1]Koketsu Method'!T556</f>
        <v>128.79999999999995</v>
      </c>
      <c r="L39" s="11">
        <f>'[1]Koketsu Method'!U556</f>
        <v>51.15</v>
      </c>
      <c r="M39" s="11">
        <f>'[1]Koketsu Method'!P556</f>
        <v>201.08000000000004</v>
      </c>
      <c r="N39" s="11">
        <f>'[1]Koketsu Method'!Q556</f>
        <v>188.20299999999997</v>
      </c>
      <c r="O39" s="12">
        <f t="shared" si="1"/>
        <v>1.5976893033522039</v>
      </c>
      <c r="P39" s="12">
        <f t="shared" si="2"/>
        <v>0.16011590694216227</v>
      </c>
      <c r="Q39" s="8">
        <v>1.52</v>
      </c>
      <c r="R39" s="12">
        <f t="shared" si="3"/>
        <v>189.44899321439428</v>
      </c>
      <c r="U39" s="12"/>
      <c r="V39" s="12"/>
      <c r="W39" s="12"/>
    </row>
    <row r="40" spans="1:23" x14ac:dyDescent="0.2">
      <c r="A40" s="8" t="s">
        <v>139</v>
      </c>
      <c r="B40" s="8" t="s">
        <v>140</v>
      </c>
      <c r="C40" s="8" t="s">
        <v>63</v>
      </c>
      <c r="D40" s="9" t="s">
        <v>141</v>
      </c>
      <c r="E40" s="9">
        <v>10900</v>
      </c>
      <c r="F40" s="9">
        <v>3593</v>
      </c>
      <c r="G40" s="9">
        <f t="shared" si="6"/>
        <v>7307</v>
      </c>
      <c r="H40" s="10">
        <f t="shared" si="4"/>
        <v>2227.1736000000001</v>
      </c>
      <c r="I40" s="11">
        <f>'[1]Koketsu Method'!O580</f>
        <v>182.10472222222222</v>
      </c>
      <c r="J40" s="11">
        <f>'[1]Koketsu Method'!S580</f>
        <v>11.997895527748657</v>
      </c>
      <c r="K40" s="11">
        <f>'[1]Koketsu Method'!T580</f>
        <v>130.51111111111109</v>
      </c>
      <c r="L40" s="11">
        <f>'[1]Koketsu Method'!U580</f>
        <v>54.30555555555555</v>
      </c>
      <c r="M40" s="11">
        <f>'[1]Koketsu Method'!P580</f>
        <v>197.40111111111113</v>
      </c>
      <c r="N40" s="11">
        <f>'[1]Koketsu Method'!Q580</f>
        <v>166.80833333333331</v>
      </c>
      <c r="O40" s="12">
        <f t="shared" si="1"/>
        <v>1.416523079286115</v>
      </c>
      <c r="P40" s="12">
        <f t="shared" si="2"/>
        <v>0.17292228899753725</v>
      </c>
      <c r="Q40" s="8">
        <v>2.39</v>
      </c>
      <c r="R40" s="12">
        <f t="shared" si="3"/>
        <v>236.59305895243952</v>
      </c>
      <c r="U40" s="12"/>
      <c r="V40" s="12"/>
      <c r="W40" s="12"/>
    </row>
    <row r="41" spans="1:23" x14ac:dyDescent="0.2">
      <c r="A41" s="8" t="s">
        <v>142</v>
      </c>
      <c r="B41" s="8" t="s">
        <v>143</v>
      </c>
      <c r="C41" s="8" t="s">
        <v>19</v>
      </c>
      <c r="D41" s="9" t="s">
        <v>144</v>
      </c>
      <c r="E41" s="9" t="str">
        <f>RIGHT(B41,5)</f>
        <v xml:space="preserve"> 6300</v>
      </c>
      <c r="F41" s="9">
        <v>3219</v>
      </c>
      <c r="G41" s="9">
        <f t="shared" si="6"/>
        <v>3081</v>
      </c>
      <c r="H41" s="10">
        <f t="shared" si="4"/>
        <v>939.08879999999999</v>
      </c>
      <c r="I41" s="11">
        <f>'[1]Koketsu Method'!O604</f>
        <v>107.61105555555554</v>
      </c>
      <c r="J41" s="11">
        <f>'[1]Koketsu Method'!S604</f>
        <v>18.993828726789513</v>
      </c>
      <c r="K41" s="11">
        <f>'[1]Koketsu Method'!T604</f>
        <v>157.07777777777781</v>
      </c>
      <c r="L41" s="11">
        <f>'[1]Koketsu Method'!U604</f>
        <v>67.855555555555554</v>
      </c>
      <c r="M41" s="11">
        <f>'[1]Koketsu Method'!P604</f>
        <v>140.28277777777777</v>
      </c>
      <c r="N41" s="11">
        <f>'[1]Koketsu Method'!Q604</f>
        <v>74.939333333333309</v>
      </c>
      <c r="O41" s="12">
        <f t="shared" si="1"/>
        <v>0.69285546437065959</v>
      </c>
      <c r="P41" s="12">
        <f t="shared" si="2"/>
        <v>0.13858705557189022</v>
      </c>
      <c r="Q41" s="8">
        <v>0.56000000000000005</v>
      </c>
      <c r="R41" s="12">
        <f t="shared" si="3"/>
        <v>85.435573411151864</v>
      </c>
      <c r="U41" s="12"/>
      <c r="V41" s="12"/>
      <c r="W41" s="12"/>
    </row>
    <row r="42" spans="1:23" x14ac:dyDescent="0.2">
      <c r="A42" s="8" t="s">
        <v>145</v>
      </c>
      <c r="B42" s="8" t="s">
        <v>146</v>
      </c>
      <c r="C42" s="8" t="s">
        <v>23</v>
      </c>
      <c r="D42" s="9" t="s">
        <v>147</v>
      </c>
      <c r="E42" s="9" t="str">
        <f t="shared" si="5"/>
        <v xml:space="preserve"> 7140</v>
      </c>
      <c r="F42" s="9">
        <v>3219</v>
      </c>
      <c r="G42" s="9">
        <f t="shared" si="6"/>
        <v>3921</v>
      </c>
      <c r="H42" s="10">
        <f t="shared" si="4"/>
        <v>1195.1208000000001</v>
      </c>
      <c r="I42" s="11">
        <f>'[1]Koketsu Method'!O628</f>
        <v>109.25347222222221</v>
      </c>
      <c r="J42" s="11">
        <f>'[1]Koketsu Method'!S628</f>
        <v>14.739407012608481</v>
      </c>
      <c r="K42" s="11">
        <f>'[1]Koketsu Method'!T628</f>
        <v>153.10000000000005</v>
      </c>
      <c r="L42" s="11">
        <f>'[1]Koketsu Method'!U628</f>
        <v>69.855555555555554</v>
      </c>
      <c r="M42" s="11">
        <f>'[1]Koketsu Method'!P628</f>
        <v>148.83499999999998</v>
      </c>
      <c r="N42" s="11">
        <f>'[1]Koketsu Method'!Q628</f>
        <v>71.75649999999996</v>
      </c>
      <c r="O42" s="12">
        <f t="shared" si="1"/>
        <v>0.70386643300698715</v>
      </c>
      <c r="P42" s="12">
        <f t="shared" si="2"/>
        <v>0.10698668023415381</v>
      </c>
      <c r="Q42" s="8">
        <v>0.68</v>
      </c>
      <c r="R42" s="12">
        <f t="shared" si="3"/>
        <v>105.6601582487516</v>
      </c>
      <c r="U42" s="12"/>
      <c r="V42" s="12"/>
      <c r="W42" s="12"/>
    </row>
    <row r="43" spans="1:23" x14ac:dyDescent="0.2">
      <c r="A43" s="8" t="s">
        <v>148</v>
      </c>
      <c r="B43" s="8" t="s">
        <v>149</v>
      </c>
      <c r="C43" s="8" t="s">
        <v>31</v>
      </c>
      <c r="D43" s="9" t="s">
        <v>150</v>
      </c>
      <c r="E43" s="9" t="str">
        <f t="shared" si="5"/>
        <v xml:space="preserve"> 7800</v>
      </c>
      <c r="F43" s="9">
        <v>3219</v>
      </c>
      <c r="G43" s="9">
        <f t="shared" si="6"/>
        <v>4581</v>
      </c>
      <c r="H43" s="10">
        <f t="shared" si="4"/>
        <v>1396.2888</v>
      </c>
      <c r="I43" s="11">
        <f>'[1]Koketsu Method'!O652</f>
        <v>140.66733333333332</v>
      </c>
      <c r="J43" s="11">
        <f>'[1]Koketsu Method'!S652</f>
        <v>15.93872909845528</v>
      </c>
      <c r="K43" s="11">
        <f>'[1]Koketsu Method'!T652</f>
        <v>145.57777777777784</v>
      </c>
      <c r="L43" s="11">
        <f>'[1]Koketsu Method'!U652</f>
        <v>63.18888888888889</v>
      </c>
      <c r="M43" s="11">
        <f>'[1]Koketsu Method'!P652</f>
        <v>164.22972222222222</v>
      </c>
      <c r="N43" s="11">
        <f>'[1]Koketsu Method'!Q652</f>
        <v>119.428375</v>
      </c>
      <c r="O43" s="12">
        <f t="shared" si="1"/>
        <v>0.95161608270245579</v>
      </c>
      <c r="P43" s="12">
        <f t="shared" si="2"/>
        <v>0.15733899370088267</v>
      </c>
      <c r="Q43" s="8">
        <v>0.74</v>
      </c>
      <c r="R43" s="12">
        <f t="shared" si="3"/>
        <v>114.46821950167484</v>
      </c>
      <c r="U43" s="12"/>
      <c r="V43" s="12"/>
      <c r="W43" s="12"/>
    </row>
    <row r="44" spans="1:23" x14ac:dyDescent="0.2">
      <c r="A44" s="8" t="s">
        <v>151</v>
      </c>
      <c r="B44" s="8" t="s">
        <v>152</v>
      </c>
      <c r="C44" s="8" t="s">
        <v>63</v>
      </c>
      <c r="D44" s="9" t="s">
        <v>153</v>
      </c>
      <c r="E44" s="9" t="str">
        <f t="shared" si="5"/>
        <v>10580</v>
      </c>
      <c r="F44" s="9">
        <v>3219</v>
      </c>
      <c r="G44" s="9">
        <f t="shared" si="6"/>
        <v>7361</v>
      </c>
      <c r="H44" s="10">
        <f t="shared" si="4"/>
        <v>2243.6328000000003</v>
      </c>
      <c r="I44" s="11">
        <f>'[1]Koketsu Method'!O676</f>
        <v>176.09969444444445</v>
      </c>
      <c r="J44" s="11">
        <f>'[1]Koketsu Method'!S676</f>
        <v>12.628070012217071</v>
      </c>
      <c r="K44" s="11">
        <f>'[1]Koketsu Method'!T676</f>
        <v>134.13188405797101</v>
      </c>
      <c r="L44" s="11">
        <f>'[1]Koketsu Method'!U676</f>
        <v>55.063768115942018</v>
      </c>
      <c r="M44" s="11">
        <f>'[1]Koketsu Method'!P676</f>
        <v>189.4194117647059</v>
      </c>
      <c r="N44" s="11">
        <f>'[1]Koketsu Method'!Q676</f>
        <v>161.54164705882354</v>
      </c>
      <c r="O44" s="12">
        <f t="shared" si="1"/>
        <v>1.3371721746322531</v>
      </c>
      <c r="P44" s="12">
        <f t="shared" si="2"/>
        <v>0.17234000499755675</v>
      </c>
      <c r="Q44" s="8">
        <v>1.5</v>
      </c>
      <c r="R44" s="12">
        <f t="shared" si="3"/>
        <v>188.06928209460045</v>
      </c>
      <c r="U44" s="12"/>
      <c r="V44" s="12"/>
      <c r="W44" s="12"/>
    </row>
    <row r="45" spans="1:23" x14ac:dyDescent="0.2">
      <c r="A45" s="8" t="s">
        <v>154</v>
      </c>
      <c r="B45" s="8" t="s">
        <v>155</v>
      </c>
      <c r="C45" s="8" t="s">
        <v>19</v>
      </c>
      <c r="D45" s="9" t="s">
        <v>156</v>
      </c>
      <c r="E45" s="9" t="str">
        <f t="shared" si="5"/>
        <v xml:space="preserve"> 8940</v>
      </c>
      <c r="F45" s="9">
        <v>3000</v>
      </c>
      <c r="G45" s="9">
        <f t="shared" si="6"/>
        <v>5940</v>
      </c>
      <c r="H45" s="10">
        <f t="shared" si="4"/>
        <v>1810.5120000000002</v>
      </c>
      <c r="I45" s="11">
        <f>'[1]Koketsu Method'!O340</f>
        <v>82.984055555555557</v>
      </c>
      <c r="J45" s="11">
        <f>'[1]Koketsu Method'!S340</f>
        <v>29.8808557967102</v>
      </c>
      <c r="K45" s="11">
        <f>'[1]Koketsu Method'!T340</f>
        <v>167.47777777777779</v>
      </c>
      <c r="L45" s="11">
        <f>'[1]Koketsu Method'!U340</f>
        <v>71.822222222222237</v>
      </c>
      <c r="M45" s="11">
        <f>'[1]Koketsu Method'!P340</f>
        <v>117.92277777777778</v>
      </c>
      <c r="N45" s="11">
        <f>'[1]Koketsu Method'!Q340</f>
        <v>48.045333333333325</v>
      </c>
      <c r="O45" s="12">
        <f t="shared" si="1"/>
        <v>0.54697451580539891</v>
      </c>
      <c r="P45" s="12">
        <f t="shared" si="2"/>
        <v>0.18172279040529193</v>
      </c>
      <c r="Q45" s="8">
        <v>0.72499999999999998</v>
      </c>
      <c r="R45" s="12">
        <f t="shared" si="3"/>
        <v>112.33503915338935</v>
      </c>
      <c r="U45" s="12"/>
      <c r="V45" s="12"/>
      <c r="W45" s="12"/>
    </row>
    <row r="46" spans="1:23" x14ac:dyDescent="0.2">
      <c r="A46" s="8" t="s">
        <v>157</v>
      </c>
      <c r="B46" s="8" t="s">
        <v>158</v>
      </c>
      <c r="C46" s="8" t="s">
        <v>23</v>
      </c>
      <c r="D46" s="9" t="s">
        <v>159</v>
      </c>
      <c r="E46" s="9" t="str">
        <f t="shared" si="5"/>
        <v>13050</v>
      </c>
      <c r="F46" s="9">
        <v>3000</v>
      </c>
      <c r="G46" s="9">
        <f t="shared" si="6"/>
        <v>10050</v>
      </c>
      <c r="H46" s="10">
        <f t="shared" si="4"/>
        <v>3063.2400000000002</v>
      </c>
      <c r="I46" s="11">
        <f>'[1]Koketsu Method'!O364</f>
        <v>138.20706944444444</v>
      </c>
      <c r="J46" s="11">
        <f>'[1]Koketsu Method'!S364</f>
        <v>19.940942918199674</v>
      </c>
      <c r="K46" s="11">
        <f>'[1]Koketsu Method'!T364</f>
        <v>153.06111111111113</v>
      </c>
      <c r="L46" s="11">
        <f>'[1]Koketsu Method'!U364</f>
        <v>61.866666666666646</v>
      </c>
      <c r="M46" s="11">
        <f>'[1]Koketsu Method'!P364</f>
        <v>148.91861111111109</v>
      </c>
      <c r="N46" s="11">
        <f>'[1]Koketsu Method'!Q364</f>
        <v>124.13199999999998</v>
      </c>
      <c r="O46" s="12">
        <f t="shared" si="1"/>
        <v>0.92940365161784577</v>
      </c>
      <c r="P46" s="12">
        <f t="shared" si="2"/>
        <v>0.19608907465564196</v>
      </c>
      <c r="Q46" s="8">
        <v>1.1399999999999999</v>
      </c>
      <c r="R46" s="12">
        <f t="shared" si="3"/>
        <v>159.48211066733376</v>
      </c>
      <c r="U46" s="12"/>
      <c r="V46" s="12"/>
      <c r="W46" s="12"/>
    </row>
    <row r="47" spans="1:23" x14ac:dyDescent="0.2">
      <c r="A47" s="8" t="s">
        <v>160</v>
      </c>
      <c r="B47" s="8" t="s">
        <v>161</v>
      </c>
      <c r="C47" s="8" t="s">
        <v>27</v>
      </c>
      <c r="D47" s="9" t="s">
        <v>162</v>
      </c>
      <c r="E47" s="9" t="str">
        <f t="shared" si="5"/>
        <v>17900</v>
      </c>
      <c r="F47" s="9">
        <v>3000</v>
      </c>
      <c r="G47" s="9">
        <f t="shared" si="6"/>
        <v>14900</v>
      </c>
      <c r="H47" s="10">
        <f t="shared" si="4"/>
        <v>4541.5200000000004</v>
      </c>
      <c r="I47" s="11">
        <f>'[1]Koketsu Method'!O388</f>
        <v>187.39398888888886</v>
      </c>
      <c r="J47" s="11">
        <f>'[1]Koketsu Method'!S388</f>
        <v>12.043629602961616</v>
      </c>
      <c r="K47" s="11">
        <f>'[1]Koketsu Method'!T388</f>
        <v>137.03333333333333</v>
      </c>
      <c r="L47" s="11">
        <f>'[1]Koketsu Method'!U388</f>
        <v>52.971111111111121</v>
      </c>
      <c r="M47" s="11">
        <f>'[1]Koketsu Method'!P388</f>
        <v>185.15735294117647</v>
      </c>
      <c r="N47" s="11">
        <f>'[1]Koketsu Method'!Q388</f>
        <v>188.59284999999997</v>
      </c>
      <c r="O47" s="12">
        <f t="shared" si="1"/>
        <v>1.490307230000423</v>
      </c>
      <c r="P47" s="12">
        <f t="shared" si="2"/>
        <v>0.18266385330955326</v>
      </c>
      <c r="Q47" s="8">
        <v>2.08</v>
      </c>
      <c r="R47" s="12">
        <f t="shared" si="3"/>
        <v>222.12165559512778</v>
      </c>
      <c r="U47" s="12"/>
      <c r="V47" s="12"/>
      <c r="W47" s="12"/>
    </row>
    <row r="48" spans="1:23" x14ac:dyDescent="0.2">
      <c r="A48" s="8" t="s">
        <v>163</v>
      </c>
      <c r="B48" s="8" t="s">
        <v>164</v>
      </c>
      <c r="C48" s="8" t="s">
        <v>31</v>
      </c>
      <c r="D48" s="9" t="s">
        <v>165</v>
      </c>
      <c r="E48" s="9" t="str">
        <f t="shared" si="5"/>
        <v>19040</v>
      </c>
      <c r="F48" s="9">
        <v>3000</v>
      </c>
      <c r="G48" s="9">
        <f t="shared" si="6"/>
        <v>16040</v>
      </c>
      <c r="H48" s="10">
        <f t="shared" si="4"/>
        <v>4888.9920000000002</v>
      </c>
      <c r="I48" s="11">
        <f>'[1]Koketsu Method'!O412</f>
        <v>206.46941666666669</v>
      </c>
      <c r="J48" s="11">
        <f>'[1]Koketsu Method'!S412</f>
        <v>10.998211360262175</v>
      </c>
      <c r="K48" s="11">
        <f>'[1]Koketsu Method'!T412</f>
        <v>127.78333333333335</v>
      </c>
      <c r="L48" s="11">
        <f>'[1]Koketsu Method'!U412</f>
        <v>47.983333333333327</v>
      </c>
      <c r="M48" s="11">
        <f>'[1]Koketsu Method'!P412</f>
        <v>203.26583333333335</v>
      </c>
      <c r="N48" s="11">
        <f>'[1]Koketsu Method'!Q412</f>
        <v>209.67299999999997</v>
      </c>
      <c r="O48" s="12">
        <f t="shared" si="1"/>
        <v>1.7898045071397772</v>
      </c>
      <c r="P48" s="12">
        <f t="shared" si="2"/>
        <v>0.19930932496976195</v>
      </c>
      <c r="Q48" s="8">
        <v>2.23</v>
      </c>
      <c r="R48" s="12">
        <f t="shared" si="3"/>
        <v>229.37516515333621</v>
      </c>
      <c r="U48" s="12"/>
      <c r="V48" s="12"/>
      <c r="W48" s="12"/>
    </row>
    <row r="49" spans="1:23" x14ac:dyDescent="0.2">
      <c r="A49" s="8" t="s">
        <v>166</v>
      </c>
      <c r="B49" s="8" t="s">
        <v>167</v>
      </c>
      <c r="C49" s="8" t="s">
        <v>78</v>
      </c>
      <c r="D49" s="9" t="s">
        <v>168</v>
      </c>
      <c r="E49" s="9" t="str">
        <f t="shared" si="5"/>
        <v>22120</v>
      </c>
      <c r="F49" s="9">
        <v>3000</v>
      </c>
      <c r="G49" s="9">
        <f t="shared" si="6"/>
        <v>19120</v>
      </c>
      <c r="H49" s="10">
        <f t="shared" si="4"/>
        <v>5827.7759999999998</v>
      </c>
      <c r="I49" s="11">
        <f>'[1]Koketsu Method'!O436</f>
        <v>262.78066666666666</v>
      </c>
      <c r="J49" s="11">
        <f>'[1]Koketsu Method'!S436</f>
        <v>10.108691493085596</v>
      </c>
      <c r="K49" s="11">
        <f>'[1]Koketsu Method'!T436</f>
        <v>103.66666666666664</v>
      </c>
      <c r="L49" s="11">
        <f>'[1]Koketsu Method'!U436</f>
        <v>41.07222222222223</v>
      </c>
      <c r="M49" s="11">
        <f>'[1]Koketsu Method'!P436</f>
        <v>257.46733333333339</v>
      </c>
      <c r="N49" s="11">
        <f>'[1]Koketsu Method'!Q436</f>
        <v>268.09399999999999</v>
      </c>
      <c r="O49" s="12">
        <f t="shared" si="1"/>
        <v>3.0731232815579448</v>
      </c>
      <c r="P49" s="12">
        <f t="shared" si="2"/>
        <v>0.31317657767120721</v>
      </c>
      <c r="Q49" s="8">
        <v>2.61</v>
      </c>
      <c r="R49" s="12">
        <f t="shared" si="3"/>
        <v>245.76564805568771</v>
      </c>
      <c r="U49" s="12"/>
      <c r="V49" s="12"/>
      <c r="W49" s="12"/>
    </row>
    <row r="50" spans="1:23" ht="18" customHeight="1" x14ac:dyDescent="0.2">
      <c r="A50" s="8" t="s">
        <v>169</v>
      </c>
      <c r="B50" s="8" t="s">
        <v>170</v>
      </c>
      <c r="C50" s="8" t="s">
        <v>19</v>
      </c>
      <c r="D50" s="9" t="s">
        <v>171</v>
      </c>
      <c r="E50" s="9" t="str">
        <f t="shared" si="5"/>
        <v xml:space="preserve"> 7000</v>
      </c>
      <c r="F50" s="9">
        <v>3456</v>
      </c>
      <c r="G50" s="9">
        <f t="shared" si="6"/>
        <v>3544</v>
      </c>
      <c r="H50" s="10">
        <f t="shared" si="4"/>
        <v>1080.2112</v>
      </c>
      <c r="I50" s="11">
        <f>'[1]Koketsu Method'!O1156</f>
        <v>108.83323333333335</v>
      </c>
      <c r="J50" s="11">
        <f>'[1]Koketsu Method'!S1156:S1156</f>
        <v>13.062339532666861</v>
      </c>
      <c r="K50" s="11">
        <f>'[1]Koketsu Method'!T1156:T1156</f>
        <v>167.13333333333335</v>
      </c>
      <c r="L50" s="11">
        <f>'[1]Koketsu Method'!U1156:U1156</f>
        <v>69.444444444444414</v>
      </c>
      <c r="M50" s="11">
        <f>'[1]Koketsu Method'!P1156</f>
        <v>118.66333333333336</v>
      </c>
      <c r="N50" s="11">
        <f>'[1]Koketsu Method'!Q1156</f>
        <v>82.547999999999973</v>
      </c>
      <c r="O50" s="12">
        <f t="shared" si="1"/>
        <v>0.70103254955089411</v>
      </c>
      <c r="P50" s="12">
        <f t="shared" si="2"/>
        <v>9.3657988449306839E-2</v>
      </c>
      <c r="Q50" s="8">
        <v>0.56999999999999995</v>
      </c>
      <c r="R50" s="12">
        <f t="shared" si="3"/>
        <v>87.279279359006111</v>
      </c>
      <c r="U50" s="12"/>
      <c r="V50" s="12"/>
      <c r="W50" s="12"/>
    </row>
    <row r="51" spans="1:23" x14ac:dyDescent="0.2">
      <c r="A51" s="8" t="s">
        <v>172</v>
      </c>
      <c r="B51" s="8" t="s">
        <v>173</v>
      </c>
      <c r="C51" s="8" t="s">
        <v>23</v>
      </c>
      <c r="D51" s="9" t="s">
        <v>174</v>
      </c>
      <c r="E51" s="9" t="str">
        <f t="shared" si="5"/>
        <v xml:space="preserve"> 8800</v>
      </c>
      <c r="F51" s="9">
        <v>3456</v>
      </c>
      <c r="G51" s="9">
        <f t="shared" si="6"/>
        <v>5344</v>
      </c>
      <c r="H51" s="10">
        <f t="shared" si="4"/>
        <v>1628.8512000000001</v>
      </c>
      <c r="I51" s="11">
        <f>'[1]Koketsu Method'!O1180</f>
        <v>122.57877777777777</v>
      </c>
      <c r="J51" s="11">
        <f>'[1]Koketsu Method'!S1180</f>
        <v>25.848513928283367</v>
      </c>
      <c r="K51" s="11">
        <f>'[1]Koketsu Method'!T1180</f>
        <v>156.35555555555553</v>
      </c>
      <c r="L51" s="11">
        <f>'[1]Koketsu Method'!U1180</f>
        <v>66.377777777777766</v>
      </c>
      <c r="M51" s="11">
        <f>'[1]Koketsu Method'!P1180</f>
        <v>141.83555555555554</v>
      </c>
      <c r="N51" s="11">
        <f>'[1]Koketsu Method'!Q1180</f>
        <v>84.958666666666659</v>
      </c>
      <c r="O51" s="12">
        <f t="shared" si="1"/>
        <v>0.7999198583991417</v>
      </c>
      <c r="P51" s="12">
        <f t="shared" si="2"/>
        <v>0.225294786554601</v>
      </c>
      <c r="Q51" s="8">
        <v>0.8</v>
      </c>
      <c r="R51" s="12">
        <f t="shared" si="3"/>
        <v>122.58921340476982</v>
      </c>
      <c r="U51" s="12"/>
      <c r="V51" s="12"/>
      <c r="W51" s="12"/>
    </row>
    <row r="52" spans="1:23" x14ac:dyDescent="0.2">
      <c r="A52" s="8" t="s">
        <v>175</v>
      </c>
      <c r="B52" s="8" t="s">
        <v>176</v>
      </c>
      <c r="C52" s="8" t="s">
        <v>27</v>
      </c>
      <c r="D52" s="9" t="s">
        <v>177</v>
      </c>
      <c r="E52" s="9" t="str">
        <f t="shared" si="5"/>
        <v xml:space="preserve"> 9300</v>
      </c>
      <c r="F52" s="9">
        <v>3456</v>
      </c>
      <c r="G52" s="9">
        <f t="shared" si="6"/>
        <v>5844</v>
      </c>
      <c r="H52" s="10">
        <f t="shared" si="4"/>
        <v>1781.2512000000002</v>
      </c>
      <c r="I52" s="11">
        <f>'[1]Koketsu Method'!O1204</f>
        <v>129.27722222222224</v>
      </c>
      <c r="J52" s="11">
        <f>'[1]Koketsu Method'!S1204</f>
        <v>32.165955383175266</v>
      </c>
      <c r="K52" s="11">
        <f>'[1]Koketsu Method'!T1204</f>
        <v>153.11111111111111</v>
      </c>
      <c r="L52" s="11">
        <f>'[1]Koketsu Method'!U1204</f>
        <v>62.722222222222207</v>
      </c>
      <c r="M52" s="11">
        <f>'[1]Koketsu Method'!P1204</f>
        <v>148.8111111111111</v>
      </c>
      <c r="N52" s="11">
        <f>'[1]Koketsu Method'!Q1204</f>
        <v>109.74333333333333</v>
      </c>
      <c r="O52" s="12">
        <f t="shared" si="1"/>
        <v>0.85304867768357251</v>
      </c>
      <c r="P52" s="12">
        <f t="shared" si="2"/>
        <v>0.30861653628201002</v>
      </c>
      <c r="Q52" s="8">
        <v>0.91</v>
      </c>
      <c r="R52" s="12">
        <f t="shared" si="3"/>
        <v>136.00930422174568</v>
      </c>
      <c r="U52" s="12"/>
      <c r="V52" s="12"/>
      <c r="W52" s="12"/>
    </row>
    <row r="53" spans="1:23" x14ac:dyDescent="0.2">
      <c r="A53" s="8" t="s">
        <v>178</v>
      </c>
      <c r="B53" s="8" t="s">
        <v>179</v>
      </c>
      <c r="C53" s="8" t="s">
        <v>31</v>
      </c>
      <c r="D53" s="9" t="s">
        <v>180</v>
      </c>
      <c r="E53" s="9" t="str">
        <f t="shared" si="5"/>
        <v>10200</v>
      </c>
      <c r="F53" s="9">
        <v>3456</v>
      </c>
      <c r="G53" s="9">
        <f t="shared" si="6"/>
        <v>6744</v>
      </c>
      <c r="H53" s="10">
        <f t="shared" si="4"/>
        <v>2055.5712000000003</v>
      </c>
      <c r="I53" s="11">
        <f>'[1]Koketsu Method'!O1228</f>
        <v>168.10486111111109</v>
      </c>
      <c r="J53" s="11">
        <f>'[1]Koketsu Method'!S1228</f>
        <v>9.5655459098320428</v>
      </c>
      <c r="K53" s="11">
        <f>'[1]Koketsu Method'!T1228</f>
        <v>140.20555555555558</v>
      </c>
      <c r="L53" s="11">
        <f>'[1]Koketsu Method'!U1228</f>
        <v>55.361111111111114</v>
      </c>
      <c r="M53" s="11">
        <f>'[1]Koketsu Method'!P1228</f>
        <v>176.55805555555554</v>
      </c>
      <c r="N53" s="11">
        <f>'[1]Koketsu Method'!Q1228</f>
        <v>159.65166666666664</v>
      </c>
      <c r="O53" s="12">
        <f t="shared" si="1"/>
        <v>1.2383832108938482</v>
      </c>
      <c r="P53" s="12">
        <f t="shared" si="2"/>
        <v>0.11910475434519774</v>
      </c>
      <c r="Q53" s="8">
        <v>1.1100000000000001</v>
      </c>
      <c r="R53" s="12">
        <f t="shared" si="3"/>
        <v>156.70416826294195</v>
      </c>
      <c r="U53" s="12"/>
      <c r="V53" s="12"/>
      <c r="W53" s="12"/>
    </row>
    <row r="54" spans="1:23" x14ac:dyDescent="0.2">
      <c r="A54" s="8" t="s">
        <v>181</v>
      </c>
      <c r="B54" s="8" t="s">
        <v>182</v>
      </c>
      <c r="C54" s="8" t="s">
        <v>63</v>
      </c>
      <c r="D54" s="9" t="s">
        <v>183</v>
      </c>
      <c r="E54" s="9" t="str">
        <f t="shared" si="5"/>
        <v>12700</v>
      </c>
      <c r="F54" s="9">
        <v>3456</v>
      </c>
      <c r="G54" s="9">
        <f t="shared" si="6"/>
        <v>9244</v>
      </c>
      <c r="H54" s="10">
        <f t="shared" si="4"/>
        <v>2817.5712000000003</v>
      </c>
      <c r="I54" s="11">
        <f>'[1]Koketsu Method'!O1252</f>
        <v>180.7153888888889</v>
      </c>
      <c r="J54" s="11">
        <f>'[1]Koketsu Method'!S1252</f>
        <v>15.303842197838417</v>
      </c>
      <c r="K54" s="11">
        <f>'[1]Koketsu Method'!T1252</f>
        <v>132.64444444444447</v>
      </c>
      <c r="L54" s="11">
        <f>'[1]Koketsu Method'!U1252</f>
        <v>54.03888888888887</v>
      </c>
      <c r="M54" s="11">
        <f>'[1]Koketsu Method'!P1252</f>
        <v>192.81444444444443</v>
      </c>
      <c r="N54" s="11">
        <f>'[1]Koketsu Method'!Q1252</f>
        <v>168.61633333333333</v>
      </c>
      <c r="O54" s="12">
        <f t="shared" si="1"/>
        <v>1.3977554965350898</v>
      </c>
      <c r="P54" s="12">
        <f t="shared" si="2"/>
        <v>0.22120555684370613</v>
      </c>
      <c r="Q54" s="8">
        <v>1.85</v>
      </c>
      <c r="R54" s="12">
        <f t="shared" si="3"/>
        <v>209.91517073856599</v>
      </c>
      <c r="U54" s="12"/>
      <c r="V54" s="12"/>
      <c r="W54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275"/>
  <sheetViews>
    <sheetView topLeftCell="F1" zoomScaleNormal="100" workbookViewId="0">
      <pane ySplit="1" topLeftCell="A2" activePane="bottomLeft" state="frozen"/>
      <selection activeCell="B1" sqref="B1"/>
      <selection pane="bottomLeft" activeCell="S2" sqref="S2"/>
    </sheetView>
  </sheetViews>
  <sheetFormatPr baseColWidth="10" defaultColWidth="8.83203125" defaultRowHeight="15" x14ac:dyDescent="0.2"/>
  <cols>
    <col min="1" max="1" width="4.6640625" style="33" hidden="1" customWidth="1"/>
    <col min="2" max="2" width="11.6640625" style="34" customWidth="1"/>
    <col min="3" max="3" width="5.1640625" customWidth="1"/>
    <col min="4" max="4" width="5" customWidth="1"/>
    <col min="5" max="5" width="7.5" customWidth="1"/>
    <col min="6" max="6" width="7.33203125" customWidth="1"/>
    <col min="8" max="8" width="9.83203125" customWidth="1"/>
    <col min="9" max="9" width="9.33203125" customWidth="1"/>
    <col min="10" max="10" width="9.5" customWidth="1"/>
    <col min="13" max="13" width="10.33203125" style="51" customWidth="1"/>
    <col min="14" max="14" width="10.5" style="35" customWidth="1"/>
    <col min="15" max="15" width="9.1640625" style="36"/>
    <col min="30" max="30" width="11.83203125" customWidth="1"/>
    <col min="31" max="31" width="13" customWidth="1"/>
    <col min="32" max="32" width="9.1640625" style="36"/>
    <col min="33" max="33" width="5.5" customWidth="1"/>
  </cols>
  <sheetData>
    <row r="1" spans="1:33" s="19" customFormat="1" ht="16" thickBot="1" x14ac:dyDescent="0.25">
      <c r="A1" s="17"/>
      <c r="B1" s="18" t="s">
        <v>184</v>
      </c>
      <c r="C1" s="19" t="s">
        <v>185</v>
      </c>
      <c r="D1" s="19" t="s">
        <v>186</v>
      </c>
      <c r="E1" s="19" t="s">
        <v>187</v>
      </c>
      <c r="F1" s="19" t="s">
        <v>188</v>
      </c>
      <c r="G1" s="19" t="s">
        <v>189</v>
      </c>
      <c r="H1" s="19" t="s">
        <v>190</v>
      </c>
      <c r="I1" s="19" t="s">
        <v>191</v>
      </c>
      <c r="J1" s="20" t="s">
        <v>192</v>
      </c>
      <c r="K1" s="19" t="s">
        <v>193</v>
      </c>
      <c r="L1" s="19" t="s">
        <v>194</v>
      </c>
      <c r="M1" s="21" t="s">
        <v>195</v>
      </c>
      <c r="N1" s="22" t="s">
        <v>196</v>
      </c>
      <c r="O1" s="19" t="s">
        <v>197</v>
      </c>
      <c r="P1" s="19" t="s">
        <v>198</v>
      </c>
      <c r="Q1" s="19" t="s">
        <v>199</v>
      </c>
      <c r="S1" s="19" t="str">
        <f>"+/-"</f>
        <v>+/-</v>
      </c>
      <c r="T1" s="19" t="s">
        <v>191</v>
      </c>
      <c r="U1" s="19" t="s">
        <v>192</v>
      </c>
      <c r="AD1" s="19" t="s">
        <v>200</v>
      </c>
      <c r="AE1" s="19" t="s">
        <v>201</v>
      </c>
      <c r="AF1" s="19" t="s">
        <v>202</v>
      </c>
      <c r="AG1" s="19" t="s">
        <v>203</v>
      </c>
    </row>
    <row r="2" spans="1:33" ht="17" thickTop="1" thickBot="1" x14ac:dyDescent="0.25">
      <c r="A2" s="23" t="s">
        <v>204</v>
      </c>
      <c r="B2" s="24" t="s">
        <v>205</v>
      </c>
      <c r="C2" s="25">
        <v>1</v>
      </c>
      <c r="D2" s="25">
        <v>1</v>
      </c>
      <c r="E2" s="25">
        <v>7498.85</v>
      </c>
      <c r="F2" s="25"/>
      <c r="G2" s="25">
        <f t="shared" ref="G2:G65" si="0">F2/E2</f>
        <v>0</v>
      </c>
      <c r="H2" s="25" t="str">
        <f t="shared" ref="H2:H65" si="1">IF(G2&lt;1.5, "F", "G")</f>
        <v>F</v>
      </c>
      <c r="I2" s="25">
        <v>151.9</v>
      </c>
      <c r="J2" s="25">
        <v>75.8</v>
      </c>
      <c r="K2">
        <f>-2.15*I2+478</f>
        <v>151.41500000000002</v>
      </c>
      <c r="L2">
        <f>-6.78*J2+535</f>
        <v>21.076000000000022</v>
      </c>
      <c r="M2" s="26">
        <f>AVERAGE(K2:L2)</f>
        <v>86.245500000000021</v>
      </c>
      <c r="N2" s="27">
        <f>AVERAGE(M2:M4)</f>
        <v>69.187000000000012</v>
      </c>
      <c r="O2" s="28">
        <f>AVERAGE(N2,N6,N10,N14,N18,N22)</f>
        <v>74.077472222222227</v>
      </c>
      <c r="P2" s="25">
        <f>AVERAGE(K2:K4,K6:K8,K10:K12,K14:K16,K18:K20,K22:K24)</f>
        <v>121.54194444444443</v>
      </c>
      <c r="Q2" s="25">
        <f>AVERAGE(L2:L4,L6:L8,L10:L12,L14:L16,L18:L20,L22, L24)</f>
        <v>27.377411764705879</v>
      </c>
      <c r="R2" s="29"/>
      <c r="S2" s="30">
        <f>_xlfn.STDEV.S(M2:M4,M6:M8,M10,M14:M16,M18:M20,M22:M24, M12, M11)</f>
        <v>17.456948097156928</v>
      </c>
      <c r="T2">
        <f>AVERAGE(I2:I25)</f>
        <v>166.98611111111111</v>
      </c>
      <c r="U2">
        <f>AVERAGE(J2:J25)</f>
        <v>75.188888888888883</v>
      </c>
      <c r="AD2" s="31">
        <f>$N$2</f>
        <v>69.187000000000012</v>
      </c>
      <c r="AE2" s="31">
        <f>O2</f>
        <v>74.077472222222227</v>
      </c>
      <c r="AF2" s="32">
        <f>O2+S2</f>
        <v>91.534420319379151</v>
      </c>
      <c r="AG2" s="32">
        <f>O2-S2</f>
        <v>56.620524125065302</v>
      </c>
    </row>
    <row r="3" spans="1:33" ht="17" thickTop="1" thickBot="1" x14ac:dyDescent="0.25">
      <c r="A3" s="33" t="s">
        <v>206</v>
      </c>
      <c r="D3">
        <v>2</v>
      </c>
      <c r="E3">
        <v>6454.78</v>
      </c>
      <c r="G3" s="25">
        <f t="shared" si="0"/>
        <v>0</v>
      </c>
      <c r="H3" s="25" t="str">
        <f t="shared" si="1"/>
        <v>F</v>
      </c>
      <c r="I3">
        <v>164.8</v>
      </c>
      <c r="J3">
        <v>74.3</v>
      </c>
      <c r="K3">
        <f>-2.15*I3+478</f>
        <v>123.68</v>
      </c>
      <c r="L3">
        <f>-6.78*J3+535</f>
        <v>31.245999999999981</v>
      </c>
      <c r="M3" s="26">
        <f>AVERAGE(K3:L3)</f>
        <v>77.462999999999994</v>
      </c>
      <c r="AD3">
        <f>N2</f>
        <v>69.187000000000012</v>
      </c>
      <c r="AE3" s="31">
        <f>O2</f>
        <v>74.077472222222227</v>
      </c>
      <c r="AF3" s="37">
        <f>AF2</f>
        <v>91.534420319379151</v>
      </c>
      <c r="AG3" s="37">
        <f>AG2</f>
        <v>56.620524125065302</v>
      </c>
    </row>
    <row r="4" spans="1:33" ht="17" thickTop="1" thickBot="1" x14ac:dyDescent="0.25">
      <c r="A4" s="33" t="s">
        <v>207</v>
      </c>
      <c r="D4">
        <v>3</v>
      </c>
      <c r="E4">
        <v>659.32</v>
      </c>
      <c r="G4" s="25">
        <f>F4/E4</f>
        <v>0</v>
      </c>
      <c r="H4" s="25" t="str">
        <f t="shared" si="1"/>
        <v>F</v>
      </c>
      <c r="I4" s="38">
        <v>163.9</v>
      </c>
      <c r="J4" s="38">
        <v>84.5</v>
      </c>
      <c r="K4">
        <f>-2.15*I4+478</f>
        <v>125.61500000000001</v>
      </c>
      <c r="L4">
        <f>-6.78*J4+535</f>
        <v>-37.909999999999968</v>
      </c>
      <c r="M4" s="26">
        <f t="shared" ref="M4:M18" si="2">AVERAGE(K4:L4)</f>
        <v>43.85250000000002</v>
      </c>
      <c r="AD4">
        <f>N2</f>
        <v>69.187000000000012</v>
      </c>
      <c r="AE4" s="31">
        <f>O2</f>
        <v>74.077472222222227</v>
      </c>
      <c r="AF4" s="37">
        <f t="shared" ref="AF4:AG19" si="3">AF3</f>
        <v>91.534420319379151</v>
      </c>
      <c r="AG4" s="37">
        <f t="shared" si="3"/>
        <v>56.620524125065302</v>
      </c>
    </row>
    <row r="5" spans="1:33" ht="17" thickTop="1" thickBot="1" x14ac:dyDescent="0.25">
      <c r="D5" t="s">
        <v>208</v>
      </c>
      <c r="E5">
        <f>AVERAGE(E2:E4)</f>
        <v>4870.9833333333336</v>
      </c>
      <c r="F5" t="e">
        <f>AVERAGE(F2:F4)</f>
        <v>#DIV/0!</v>
      </c>
      <c r="G5" s="25" t="e">
        <f>F5/E5</f>
        <v>#DIV/0!</v>
      </c>
      <c r="H5" s="25" t="e">
        <f t="shared" si="1"/>
        <v>#DIV/0!</v>
      </c>
      <c r="I5">
        <f>AVERAGE(I2:I4)</f>
        <v>160.20000000000002</v>
      </c>
      <c r="J5">
        <f>AVERAGE(J2:J4)</f>
        <v>78.2</v>
      </c>
      <c r="K5">
        <f>-2.15*I5+478</f>
        <v>133.57</v>
      </c>
      <c r="L5">
        <f>-6.78*J5+535</f>
        <v>4.8039999999999736</v>
      </c>
      <c r="M5" s="26"/>
      <c r="AE5" s="31">
        <f>O2</f>
        <v>74.077472222222227</v>
      </c>
      <c r="AF5" s="37">
        <f t="shared" si="3"/>
        <v>91.534420319379151</v>
      </c>
      <c r="AG5" s="37">
        <f t="shared" si="3"/>
        <v>56.620524125065302</v>
      </c>
    </row>
    <row r="6" spans="1:33" ht="17" thickTop="1" thickBot="1" x14ac:dyDescent="0.25">
      <c r="A6" s="33" t="s">
        <v>209</v>
      </c>
      <c r="C6" s="29">
        <v>2</v>
      </c>
      <c r="D6" s="29">
        <v>1</v>
      </c>
      <c r="E6">
        <v>11000.47</v>
      </c>
      <c r="G6" s="25">
        <f t="shared" si="0"/>
        <v>0</v>
      </c>
      <c r="H6" s="25" t="str">
        <f t="shared" si="1"/>
        <v>F</v>
      </c>
      <c r="I6" s="38">
        <v>165.5</v>
      </c>
      <c r="J6" s="38">
        <v>73.5</v>
      </c>
      <c r="K6">
        <f t="shared" ref="K6:K24" si="4">-2.15*I6+478</f>
        <v>122.17500000000001</v>
      </c>
      <c r="L6">
        <f t="shared" ref="L6:L24" si="5">-6.78*J6+535</f>
        <v>36.669999999999959</v>
      </c>
      <c r="M6" s="26">
        <f t="shared" si="2"/>
        <v>79.422499999999985</v>
      </c>
      <c r="N6" s="27">
        <f>AVERAGE(M6:M8)</f>
        <v>67.680499999999995</v>
      </c>
      <c r="AD6" s="39">
        <f>$N$6</f>
        <v>67.680499999999995</v>
      </c>
      <c r="AE6" s="31">
        <f>O2</f>
        <v>74.077472222222227</v>
      </c>
      <c r="AF6" s="37">
        <f t="shared" si="3"/>
        <v>91.534420319379151</v>
      </c>
      <c r="AG6" s="37">
        <f t="shared" si="3"/>
        <v>56.620524125065302</v>
      </c>
    </row>
    <row r="7" spans="1:33" ht="17" thickTop="1" thickBot="1" x14ac:dyDescent="0.25">
      <c r="A7" s="33" t="s">
        <v>210</v>
      </c>
      <c r="D7">
        <v>2</v>
      </c>
      <c r="E7">
        <v>3009.95</v>
      </c>
      <c r="G7" s="25">
        <f t="shared" si="0"/>
        <v>0</v>
      </c>
      <c r="H7" s="25" t="str">
        <f t="shared" si="1"/>
        <v>F</v>
      </c>
      <c r="I7" s="38">
        <v>180.6</v>
      </c>
      <c r="J7" s="38">
        <v>69.900000000000006</v>
      </c>
      <c r="K7">
        <f t="shared" si="4"/>
        <v>89.710000000000036</v>
      </c>
      <c r="L7">
        <f t="shared" si="5"/>
        <v>61.077999999999918</v>
      </c>
      <c r="M7" s="26">
        <f t="shared" si="2"/>
        <v>75.393999999999977</v>
      </c>
      <c r="AD7" s="39">
        <f>$N$6</f>
        <v>67.680499999999995</v>
      </c>
      <c r="AE7" s="31">
        <f>O2</f>
        <v>74.077472222222227</v>
      </c>
      <c r="AF7" s="37">
        <f t="shared" si="3"/>
        <v>91.534420319379151</v>
      </c>
      <c r="AG7" s="37">
        <f t="shared" si="3"/>
        <v>56.620524125065302</v>
      </c>
    </row>
    <row r="8" spans="1:33" ht="17" thickTop="1" thickBot="1" x14ac:dyDescent="0.25">
      <c r="A8" s="33" t="s">
        <v>211</v>
      </c>
      <c r="D8">
        <v>3</v>
      </c>
      <c r="E8">
        <v>11489.39</v>
      </c>
      <c r="G8" s="25">
        <f t="shared" si="0"/>
        <v>0</v>
      </c>
      <c r="H8" s="25" t="str">
        <f t="shared" si="1"/>
        <v>F</v>
      </c>
      <c r="I8" s="38">
        <v>175.6</v>
      </c>
      <c r="J8" s="38">
        <v>79.5</v>
      </c>
      <c r="K8">
        <f t="shared" si="4"/>
        <v>100.46000000000004</v>
      </c>
      <c r="L8">
        <f t="shared" si="5"/>
        <v>-4.0099999999999909</v>
      </c>
      <c r="M8" s="26">
        <f t="shared" si="2"/>
        <v>48.225000000000023</v>
      </c>
      <c r="AD8" s="39">
        <f>$N$6</f>
        <v>67.680499999999995</v>
      </c>
      <c r="AE8" s="31">
        <f>O2</f>
        <v>74.077472222222227</v>
      </c>
      <c r="AF8" s="37">
        <f t="shared" si="3"/>
        <v>91.534420319379151</v>
      </c>
      <c r="AG8" s="37">
        <f t="shared" si="3"/>
        <v>56.620524125065302</v>
      </c>
    </row>
    <row r="9" spans="1:33" ht="17" thickTop="1" thickBot="1" x14ac:dyDescent="0.25">
      <c r="D9" t="s">
        <v>208</v>
      </c>
      <c r="E9">
        <f>AVERAGE(E6:E8)</f>
        <v>8499.9366666666665</v>
      </c>
      <c r="F9" t="e">
        <f>AVERAGE(F6:F8)</f>
        <v>#DIV/0!</v>
      </c>
      <c r="G9" s="25" t="e">
        <f t="shared" si="0"/>
        <v>#DIV/0!</v>
      </c>
      <c r="H9" s="25" t="e">
        <f t="shared" si="1"/>
        <v>#DIV/0!</v>
      </c>
      <c r="I9">
        <f>AVERAGE(I6:I8)</f>
        <v>173.9</v>
      </c>
      <c r="J9">
        <f>AVERAGE(J6:J8)</f>
        <v>74.3</v>
      </c>
      <c r="K9">
        <f t="shared" si="4"/>
        <v>104.11500000000001</v>
      </c>
      <c r="L9">
        <f t="shared" si="5"/>
        <v>31.245999999999981</v>
      </c>
      <c r="M9" s="26"/>
      <c r="AE9" s="31">
        <f>O2</f>
        <v>74.077472222222227</v>
      </c>
      <c r="AF9" s="37">
        <f t="shared" si="3"/>
        <v>91.534420319379151</v>
      </c>
      <c r="AG9" s="37">
        <f t="shared" si="3"/>
        <v>56.620524125065302</v>
      </c>
    </row>
    <row r="10" spans="1:33" ht="17" thickTop="1" thickBot="1" x14ac:dyDescent="0.25">
      <c r="A10" s="33" t="s">
        <v>212</v>
      </c>
      <c r="C10" s="29">
        <v>3</v>
      </c>
      <c r="D10" s="29">
        <v>1</v>
      </c>
      <c r="E10" s="29">
        <v>7886.51</v>
      </c>
      <c r="F10" s="29"/>
      <c r="G10" s="25">
        <f t="shared" si="0"/>
        <v>0</v>
      </c>
      <c r="H10" s="25" t="str">
        <f t="shared" si="1"/>
        <v>F</v>
      </c>
      <c r="I10" s="29">
        <v>163.80000000000001</v>
      </c>
      <c r="J10" s="29">
        <v>78.3</v>
      </c>
      <c r="K10">
        <f t="shared" si="4"/>
        <v>125.82999999999998</v>
      </c>
      <c r="L10">
        <f t="shared" si="5"/>
        <v>4.1259999999999764</v>
      </c>
      <c r="M10" s="26">
        <f t="shared" si="2"/>
        <v>64.97799999999998</v>
      </c>
      <c r="N10" s="27">
        <f>AVERAGE(M10:M12)</f>
        <v>63.114166666666677</v>
      </c>
      <c r="AD10" s="39">
        <f>N10</f>
        <v>63.114166666666677</v>
      </c>
      <c r="AE10" s="31">
        <f>O2</f>
        <v>74.077472222222227</v>
      </c>
      <c r="AF10" s="37">
        <f t="shared" si="3"/>
        <v>91.534420319379151</v>
      </c>
      <c r="AG10" s="37">
        <f t="shared" si="3"/>
        <v>56.620524125065302</v>
      </c>
    </row>
    <row r="11" spans="1:33" ht="17" thickTop="1" thickBot="1" x14ac:dyDescent="0.25">
      <c r="A11" s="33" t="s">
        <v>213</v>
      </c>
      <c r="D11">
        <v>2</v>
      </c>
      <c r="E11" s="38">
        <v>447.48</v>
      </c>
      <c r="F11" s="38"/>
      <c r="G11" s="25">
        <f t="shared" si="0"/>
        <v>0</v>
      </c>
      <c r="H11" s="25" t="str">
        <f t="shared" si="1"/>
        <v>F</v>
      </c>
      <c r="I11" s="38">
        <v>174.5</v>
      </c>
      <c r="J11" s="38">
        <v>81.599999999999994</v>
      </c>
      <c r="K11">
        <f t="shared" si="4"/>
        <v>102.82499999999999</v>
      </c>
      <c r="L11">
        <f t="shared" si="5"/>
        <v>-18.247999999999934</v>
      </c>
      <c r="M11" s="26">
        <f t="shared" si="2"/>
        <v>42.288500000000028</v>
      </c>
      <c r="AD11">
        <f>N10</f>
        <v>63.114166666666677</v>
      </c>
      <c r="AE11" s="31">
        <f>O2</f>
        <v>74.077472222222227</v>
      </c>
      <c r="AF11" s="37">
        <f t="shared" si="3"/>
        <v>91.534420319379151</v>
      </c>
      <c r="AG11" s="37">
        <f t="shared" si="3"/>
        <v>56.620524125065302</v>
      </c>
    </row>
    <row r="12" spans="1:33" ht="17" thickTop="1" thickBot="1" x14ac:dyDescent="0.25">
      <c r="A12" s="33" t="s">
        <v>214</v>
      </c>
      <c r="D12">
        <v>3</v>
      </c>
      <c r="E12" s="38">
        <v>10277.23</v>
      </c>
      <c r="F12" s="38"/>
      <c r="G12" s="25">
        <f t="shared" si="0"/>
        <v>0</v>
      </c>
      <c r="H12" s="25" t="str">
        <f t="shared" si="1"/>
        <v>F</v>
      </c>
      <c r="I12" s="38">
        <v>170.6</v>
      </c>
      <c r="J12" s="38">
        <v>71.099999999999994</v>
      </c>
      <c r="K12">
        <f t="shared" si="4"/>
        <v>111.21000000000004</v>
      </c>
      <c r="L12">
        <f t="shared" si="5"/>
        <v>52.942000000000007</v>
      </c>
      <c r="M12" s="26">
        <f t="shared" si="2"/>
        <v>82.076000000000022</v>
      </c>
      <c r="AD12">
        <f>N10</f>
        <v>63.114166666666677</v>
      </c>
      <c r="AE12" s="31">
        <f>O2</f>
        <v>74.077472222222227</v>
      </c>
      <c r="AF12" s="37">
        <f t="shared" si="3"/>
        <v>91.534420319379151</v>
      </c>
      <c r="AG12" s="37">
        <f t="shared" si="3"/>
        <v>56.620524125065302</v>
      </c>
    </row>
    <row r="13" spans="1:33" ht="17" thickTop="1" thickBot="1" x14ac:dyDescent="0.25">
      <c r="D13" t="s">
        <v>208</v>
      </c>
      <c r="E13">
        <f>AVERAGE(E10:E12)</f>
        <v>6203.7400000000007</v>
      </c>
      <c r="F13" t="e">
        <f>AVERAGE(F10:F12)</f>
        <v>#DIV/0!</v>
      </c>
      <c r="G13" s="25" t="e">
        <f t="shared" si="0"/>
        <v>#DIV/0!</v>
      </c>
      <c r="H13" s="25" t="e">
        <f t="shared" si="1"/>
        <v>#DIV/0!</v>
      </c>
      <c r="I13">
        <f>AVERAGE(I10:I12)</f>
        <v>169.63333333333333</v>
      </c>
      <c r="J13">
        <f>AVERAGE(J10:J12)</f>
        <v>76.999999999999986</v>
      </c>
      <c r="K13">
        <f t="shared" si="4"/>
        <v>113.28833333333336</v>
      </c>
      <c r="L13">
        <f t="shared" si="5"/>
        <v>12.940000000000055</v>
      </c>
      <c r="M13" s="26"/>
      <c r="AE13" s="31">
        <f>O2</f>
        <v>74.077472222222227</v>
      </c>
      <c r="AF13" s="37">
        <f t="shared" si="3"/>
        <v>91.534420319379151</v>
      </c>
      <c r="AG13" s="37">
        <f t="shared" si="3"/>
        <v>56.620524125065302</v>
      </c>
    </row>
    <row r="14" spans="1:33" ht="17" thickTop="1" thickBot="1" x14ac:dyDescent="0.25">
      <c r="A14" s="33" t="s">
        <v>215</v>
      </c>
      <c r="C14" s="29">
        <v>4</v>
      </c>
      <c r="D14" s="29">
        <v>1</v>
      </c>
      <c r="E14" s="29">
        <v>11036.68</v>
      </c>
      <c r="F14" s="29"/>
      <c r="G14" s="25">
        <f t="shared" si="0"/>
        <v>0</v>
      </c>
      <c r="H14" s="25" t="str">
        <f t="shared" si="1"/>
        <v>F</v>
      </c>
      <c r="I14" s="29">
        <v>174.6</v>
      </c>
      <c r="J14" s="29">
        <v>67.400000000000006</v>
      </c>
      <c r="K14">
        <f t="shared" si="4"/>
        <v>102.61000000000001</v>
      </c>
      <c r="L14">
        <f t="shared" si="5"/>
        <v>78.027999999999963</v>
      </c>
      <c r="M14" s="26">
        <f t="shared" si="2"/>
        <v>90.318999999999988</v>
      </c>
      <c r="N14" s="27">
        <f>AVERAGE(M14:M16)</f>
        <v>75.494166666666672</v>
      </c>
      <c r="AD14" s="39">
        <f>N14</f>
        <v>75.494166666666672</v>
      </c>
      <c r="AE14" s="31">
        <f>O2</f>
        <v>74.077472222222227</v>
      </c>
      <c r="AF14" s="37">
        <f t="shared" si="3"/>
        <v>91.534420319379151</v>
      </c>
      <c r="AG14" s="37">
        <f t="shared" si="3"/>
        <v>56.620524125065302</v>
      </c>
    </row>
    <row r="15" spans="1:33" ht="17" thickTop="1" thickBot="1" x14ac:dyDescent="0.25">
      <c r="A15" s="33" t="s">
        <v>216</v>
      </c>
      <c r="D15">
        <v>2</v>
      </c>
      <c r="E15" s="38">
        <v>833.02</v>
      </c>
      <c r="F15" s="38"/>
      <c r="G15" s="25">
        <f t="shared" si="0"/>
        <v>0</v>
      </c>
      <c r="H15" s="25" t="str">
        <f t="shared" si="1"/>
        <v>F</v>
      </c>
      <c r="I15" s="38">
        <v>171</v>
      </c>
      <c r="J15" s="38">
        <v>81.099999999999994</v>
      </c>
      <c r="K15">
        <f t="shared" si="4"/>
        <v>110.35000000000002</v>
      </c>
      <c r="L15">
        <f t="shared" si="5"/>
        <v>-14.857999999999947</v>
      </c>
      <c r="M15" s="26">
        <f t="shared" si="2"/>
        <v>47.746000000000038</v>
      </c>
      <c r="AD15">
        <f>N14</f>
        <v>75.494166666666672</v>
      </c>
      <c r="AE15" s="31">
        <f>O2</f>
        <v>74.077472222222227</v>
      </c>
      <c r="AF15" s="37">
        <f t="shared" si="3"/>
        <v>91.534420319379151</v>
      </c>
      <c r="AG15" s="37">
        <f t="shared" si="3"/>
        <v>56.620524125065302</v>
      </c>
    </row>
    <row r="16" spans="1:33" ht="17" thickTop="1" thickBot="1" x14ac:dyDescent="0.25">
      <c r="A16" s="33" t="s">
        <v>217</v>
      </c>
      <c r="D16">
        <v>3</v>
      </c>
      <c r="E16" s="38">
        <v>8019.35</v>
      </c>
      <c r="F16" s="38"/>
      <c r="G16" s="25">
        <f t="shared" si="0"/>
        <v>0</v>
      </c>
      <c r="H16" s="25" t="str">
        <f t="shared" si="1"/>
        <v>F</v>
      </c>
      <c r="I16" s="38">
        <v>172.9</v>
      </c>
      <c r="J16" s="38">
        <v>68.5</v>
      </c>
      <c r="K16">
        <f t="shared" si="4"/>
        <v>106.26499999999999</v>
      </c>
      <c r="L16">
        <f t="shared" si="5"/>
        <v>70.569999999999993</v>
      </c>
      <c r="M16" s="26">
        <f t="shared" si="2"/>
        <v>88.41749999999999</v>
      </c>
      <c r="AD16">
        <f>N14</f>
        <v>75.494166666666672</v>
      </c>
      <c r="AE16" s="31">
        <f>O2</f>
        <v>74.077472222222227</v>
      </c>
      <c r="AF16" s="37">
        <f t="shared" si="3"/>
        <v>91.534420319379151</v>
      </c>
      <c r="AG16" s="37">
        <f t="shared" si="3"/>
        <v>56.620524125065302</v>
      </c>
    </row>
    <row r="17" spans="1:33" ht="17" thickTop="1" thickBot="1" x14ac:dyDescent="0.25">
      <c r="D17" t="s">
        <v>208</v>
      </c>
      <c r="E17">
        <f>AVERAGE(E14:E16)</f>
        <v>6629.6833333333343</v>
      </c>
      <c r="F17" t="e">
        <f>AVERAGE(F14:F16)</f>
        <v>#DIV/0!</v>
      </c>
      <c r="G17" s="25" t="e">
        <f t="shared" si="0"/>
        <v>#DIV/0!</v>
      </c>
      <c r="H17" s="25" t="e">
        <f t="shared" si="1"/>
        <v>#DIV/0!</v>
      </c>
      <c r="I17">
        <f>AVERAGE(I14:I16)</f>
        <v>172.83333333333334</v>
      </c>
      <c r="J17">
        <f>AVERAGE(J14:J16)</f>
        <v>72.333333333333329</v>
      </c>
      <c r="K17">
        <f t="shared" si="4"/>
        <v>106.4083333333333</v>
      </c>
      <c r="L17">
        <f t="shared" si="5"/>
        <v>44.580000000000041</v>
      </c>
      <c r="M17" s="26"/>
      <c r="AE17" s="31">
        <f>O2</f>
        <v>74.077472222222227</v>
      </c>
      <c r="AF17" s="37">
        <f t="shared" si="3"/>
        <v>91.534420319379151</v>
      </c>
      <c r="AG17" s="37">
        <f t="shared" si="3"/>
        <v>56.620524125065302</v>
      </c>
    </row>
    <row r="18" spans="1:33" ht="17" thickTop="1" thickBot="1" x14ac:dyDescent="0.25">
      <c r="A18" s="33" t="s">
        <v>218</v>
      </c>
      <c r="C18" s="29">
        <v>5</v>
      </c>
      <c r="D18" s="29">
        <v>1</v>
      </c>
      <c r="E18" s="29">
        <v>2001.67</v>
      </c>
      <c r="F18" s="29"/>
      <c r="G18" s="25">
        <f t="shared" si="0"/>
        <v>0</v>
      </c>
      <c r="H18" s="25" t="str">
        <f t="shared" si="1"/>
        <v>F</v>
      </c>
      <c r="I18" s="29">
        <v>150.69999999999999</v>
      </c>
      <c r="J18" s="29">
        <v>73.099999999999994</v>
      </c>
      <c r="K18">
        <f t="shared" si="4"/>
        <v>153.99500000000006</v>
      </c>
      <c r="L18">
        <f t="shared" si="5"/>
        <v>39.382000000000005</v>
      </c>
      <c r="M18" s="26">
        <f t="shared" si="2"/>
        <v>96.688500000000033</v>
      </c>
      <c r="N18" s="27">
        <f>AVERAGE(M18:M20)</f>
        <v>89.154666666666685</v>
      </c>
      <c r="AD18" s="39">
        <f>N18</f>
        <v>89.154666666666685</v>
      </c>
      <c r="AE18" s="31">
        <f>O2</f>
        <v>74.077472222222227</v>
      </c>
      <c r="AF18" s="37">
        <f t="shared" si="3"/>
        <v>91.534420319379151</v>
      </c>
      <c r="AG18" s="37">
        <f t="shared" si="3"/>
        <v>56.620524125065302</v>
      </c>
    </row>
    <row r="19" spans="1:33" ht="17" thickTop="1" thickBot="1" x14ac:dyDescent="0.25">
      <c r="A19" s="33" t="s">
        <v>219</v>
      </c>
      <c r="D19">
        <v>2</v>
      </c>
      <c r="E19" s="38">
        <v>73.099999999999994</v>
      </c>
      <c r="F19" s="38"/>
      <c r="G19" s="25">
        <f t="shared" si="0"/>
        <v>0</v>
      </c>
      <c r="H19" s="25" t="str">
        <f t="shared" si="1"/>
        <v>F</v>
      </c>
      <c r="I19" s="38">
        <v>164.7</v>
      </c>
      <c r="J19" s="38">
        <v>69</v>
      </c>
      <c r="K19">
        <f t="shared" si="4"/>
        <v>123.89500000000004</v>
      </c>
      <c r="L19">
        <f t="shared" si="5"/>
        <v>67.180000000000007</v>
      </c>
      <c r="M19" s="26">
        <f>AVERAGE(K19:L19)</f>
        <v>95.537500000000023</v>
      </c>
      <c r="AD19">
        <f>N18</f>
        <v>89.154666666666685</v>
      </c>
      <c r="AE19" s="31">
        <f>O2</f>
        <v>74.077472222222227</v>
      </c>
      <c r="AF19" s="37">
        <f t="shared" si="3"/>
        <v>91.534420319379151</v>
      </c>
      <c r="AG19" s="37">
        <f t="shared" si="3"/>
        <v>56.620524125065302</v>
      </c>
    </row>
    <row r="20" spans="1:33" ht="17" thickTop="1" thickBot="1" x14ac:dyDescent="0.25">
      <c r="A20" s="33" t="s">
        <v>220</v>
      </c>
      <c r="D20">
        <v>3</v>
      </c>
      <c r="E20" s="38">
        <v>4985.22</v>
      </c>
      <c r="F20" s="38"/>
      <c r="G20" s="25">
        <f t="shared" si="0"/>
        <v>0</v>
      </c>
      <c r="H20" s="25" t="str">
        <f t="shared" si="1"/>
        <v>F</v>
      </c>
      <c r="I20" s="38">
        <v>171.6</v>
      </c>
      <c r="J20" s="38">
        <v>72.8</v>
      </c>
      <c r="K20">
        <f t="shared" si="4"/>
        <v>109.06</v>
      </c>
      <c r="L20">
        <f t="shared" si="5"/>
        <v>41.415999999999997</v>
      </c>
      <c r="M20" s="40">
        <f>AVERAGE(K20:L20)</f>
        <v>75.238</v>
      </c>
      <c r="AD20">
        <f>N18</f>
        <v>89.154666666666685</v>
      </c>
      <c r="AE20" s="31">
        <f>O2</f>
        <v>74.077472222222227</v>
      </c>
      <c r="AF20" s="37">
        <f t="shared" ref="AF20:AF24" si="6">AF19</f>
        <v>91.534420319379151</v>
      </c>
      <c r="AG20" s="37">
        <f>AG19</f>
        <v>56.620524125065302</v>
      </c>
    </row>
    <row r="21" spans="1:33" ht="17" thickTop="1" thickBot="1" x14ac:dyDescent="0.25">
      <c r="D21" t="s">
        <v>208</v>
      </c>
      <c r="E21">
        <v>5420.84</v>
      </c>
      <c r="F21" t="e">
        <f>AVERAGE(F18:F19)</f>
        <v>#DIV/0!</v>
      </c>
      <c r="G21" s="25" t="e">
        <f t="shared" si="0"/>
        <v>#DIV/0!</v>
      </c>
      <c r="H21" s="25" t="e">
        <f t="shared" si="1"/>
        <v>#DIV/0!</v>
      </c>
      <c r="I21">
        <v>186.8</v>
      </c>
      <c r="J21">
        <v>77.400000000000006</v>
      </c>
      <c r="K21">
        <f t="shared" si="4"/>
        <v>76.38</v>
      </c>
      <c r="L21">
        <f t="shared" si="5"/>
        <v>10.227999999999952</v>
      </c>
      <c r="M21" s="26"/>
      <c r="AE21" s="31">
        <f>O2</f>
        <v>74.077472222222227</v>
      </c>
      <c r="AF21" s="37">
        <f t="shared" si="6"/>
        <v>91.534420319379151</v>
      </c>
      <c r="AG21" s="37">
        <f>AG20</f>
        <v>56.620524125065302</v>
      </c>
    </row>
    <row r="22" spans="1:33" ht="17" thickTop="1" thickBot="1" x14ac:dyDescent="0.25">
      <c r="A22" s="33" t="s">
        <v>221</v>
      </c>
      <c r="C22" s="41">
        <v>6</v>
      </c>
      <c r="D22" s="41">
        <v>1</v>
      </c>
      <c r="E22" s="41">
        <v>10755.83</v>
      </c>
      <c r="F22" s="41"/>
      <c r="G22" s="25">
        <f t="shared" si="0"/>
        <v>0</v>
      </c>
      <c r="H22" s="25" t="str">
        <f t="shared" si="1"/>
        <v>F</v>
      </c>
      <c r="I22" s="41">
        <v>164.6</v>
      </c>
      <c r="J22" s="41">
        <v>74.3</v>
      </c>
      <c r="K22">
        <f t="shared" si="4"/>
        <v>124.11000000000001</v>
      </c>
      <c r="L22">
        <f t="shared" si="5"/>
        <v>31.245999999999981</v>
      </c>
      <c r="M22" s="26">
        <f>AVERAGE(K22:L22)</f>
        <v>77.677999999999997</v>
      </c>
      <c r="N22" s="27">
        <f>AVERAGE(M22:M24)</f>
        <v>79.834333333333319</v>
      </c>
      <c r="AD22" s="42">
        <f>N22</f>
        <v>79.834333333333319</v>
      </c>
      <c r="AE22" s="31">
        <f>O2</f>
        <v>74.077472222222227</v>
      </c>
      <c r="AF22" s="37">
        <f t="shared" si="6"/>
        <v>91.534420319379151</v>
      </c>
      <c r="AG22" s="37">
        <f>AG21</f>
        <v>56.620524125065302</v>
      </c>
    </row>
    <row r="23" spans="1:33" ht="17" thickTop="1" thickBot="1" x14ac:dyDescent="0.25">
      <c r="A23" s="33" t="s">
        <v>222</v>
      </c>
      <c r="D23">
        <v>2</v>
      </c>
      <c r="E23" s="43">
        <v>9140.6</v>
      </c>
      <c r="F23" s="43"/>
      <c r="G23" s="25">
        <f t="shared" si="0"/>
        <v>0</v>
      </c>
      <c r="H23" s="25" t="str">
        <f t="shared" si="1"/>
        <v>F</v>
      </c>
      <c r="I23" s="43">
        <v>155.4</v>
      </c>
      <c r="J23" s="43">
        <v>76.900000000000006</v>
      </c>
      <c r="K23">
        <f t="shared" si="4"/>
        <v>143.88999999999999</v>
      </c>
      <c r="L23" s="44">
        <f t="shared" si="5"/>
        <v>13.617999999999938</v>
      </c>
      <c r="M23" s="26">
        <f>AVERAGE(K23:L23)</f>
        <v>78.753999999999962</v>
      </c>
      <c r="AD23">
        <f>N22</f>
        <v>79.834333333333319</v>
      </c>
      <c r="AE23" s="31">
        <f>O2</f>
        <v>74.077472222222227</v>
      </c>
      <c r="AF23" s="37">
        <f t="shared" si="6"/>
        <v>91.534420319379151</v>
      </c>
      <c r="AG23" s="37">
        <f>AG22</f>
        <v>56.620524125065302</v>
      </c>
    </row>
    <row r="24" spans="1:33" ht="17" thickTop="1" thickBot="1" x14ac:dyDescent="0.25">
      <c r="A24" s="33" t="s">
        <v>223</v>
      </c>
      <c r="D24">
        <v>3</v>
      </c>
      <c r="E24" s="43">
        <v>480.05</v>
      </c>
      <c r="F24" s="43"/>
      <c r="G24" s="25">
        <f t="shared" si="0"/>
        <v>0</v>
      </c>
      <c r="H24" s="25" t="str">
        <f t="shared" si="1"/>
        <v>F</v>
      </c>
      <c r="I24" s="43">
        <v>147.6</v>
      </c>
      <c r="J24" s="43">
        <v>78.099999999999994</v>
      </c>
      <c r="K24">
        <f t="shared" si="4"/>
        <v>160.66000000000003</v>
      </c>
      <c r="L24">
        <f t="shared" si="5"/>
        <v>5.4819999999999709</v>
      </c>
      <c r="M24" s="26">
        <f>AVERAGE(K24:L24)</f>
        <v>83.070999999999998</v>
      </c>
      <c r="AD24">
        <f>N22</f>
        <v>79.834333333333319</v>
      </c>
      <c r="AE24" s="31">
        <f>O2</f>
        <v>74.077472222222227</v>
      </c>
      <c r="AF24" s="37">
        <f t="shared" si="6"/>
        <v>91.534420319379151</v>
      </c>
      <c r="AG24" s="37">
        <f>AG23</f>
        <v>56.620524125065302</v>
      </c>
    </row>
    <row r="25" spans="1:33" ht="17" thickTop="1" thickBot="1" x14ac:dyDescent="0.25">
      <c r="D25" t="s">
        <v>208</v>
      </c>
      <c r="E25">
        <f>AVERAGE(E22:E24)</f>
        <v>6792.16</v>
      </c>
      <c r="F25" t="e">
        <f>AVERAGE(F22:F24)</f>
        <v>#DIV/0!</v>
      </c>
      <c r="G25" s="25" t="e">
        <f t="shared" si="0"/>
        <v>#DIV/0!</v>
      </c>
      <c r="H25" s="25" t="e">
        <f t="shared" si="1"/>
        <v>#DIV/0!</v>
      </c>
      <c r="I25">
        <f>AVERAGE(I22:I23)</f>
        <v>160</v>
      </c>
      <c r="J25">
        <f>AVERAGE(J22:J23)</f>
        <v>75.599999999999994</v>
      </c>
      <c r="K25">
        <f>-2.15*I25+478</f>
        <v>134</v>
      </c>
      <c r="L25">
        <f>-6.78*J25+535</f>
        <v>22.432000000000016</v>
      </c>
      <c r="M25" s="26"/>
    </row>
    <row r="26" spans="1:33" s="25" customFormat="1" ht="17" thickTop="1" thickBot="1" x14ac:dyDescent="0.25">
      <c r="A26" s="23" t="s">
        <v>204</v>
      </c>
      <c r="B26" s="24" t="s">
        <v>224</v>
      </c>
      <c r="C26" s="25">
        <v>1</v>
      </c>
      <c r="D26" s="25">
        <v>1</v>
      </c>
      <c r="E26" s="25">
        <v>4623.63</v>
      </c>
      <c r="G26" s="25">
        <f t="shared" si="0"/>
        <v>0</v>
      </c>
      <c r="H26" s="25" t="str">
        <f t="shared" si="1"/>
        <v>F</v>
      </c>
      <c r="I26" s="38">
        <v>179.2</v>
      </c>
      <c r="J26" s="38">
        <v>62.2</v>
      </c>
      <c r="K26" s="25">
        <f t="shared" ref="K26:K73" si="7">-2.15*I26+478</f>
        <v>92.720000000000027</v>
      </c>
      <c r="L26" s="25">
        <f t="shared" ref="L26:L89" si="8">-6.78*J26+535</f>
        <v>113.28399999999999</v>
      </c>
      <c r="M26" s="26">
        <f>AVERAGE(K26:L26)</f>
        <v>103.00200000000001</v>
      </c>
      <c r="N26" s="27">
        <f>AVERAGE(M26:M28)</f>
        <v>96.696166666666656</v>
      </c>
      <c r="O26" s="45">
        <f>AVERAGE(N26,N30,N34,N38,N42,N46)</f>
        <v>110.85447222222221</v>
      </c>
      <c r="P26" s="25">
        <f>AVERAGE(K26:K28,K30:K32,K34:K36,K38:K40,K42:K44,K46:K48)</f>
        <v>118.49611111111113</v>
      </c>
      <c r="Q26" s="25">
        <f>AVERAGE(L26:L28,L30:L32,L34:L36,L38:L40,L42:L44,L46:L48)</f>
        <v>98.631666666666646</v>
      </c>
      <c r="S26" s="46">
        <f>_xlfn.STDEV.S(M26:M28,M30:M32,M34,M38:M40,M42:M44,M46:M48, M36, M35)</f>
        <v>14.95947608931648</v>
      </c>
      <c r="T26">
        <f>AVERAGE(I26:I49)</f>
        <v>167.21111111111108</v>
      </c>
      <c r="U26">
        <f>AVERAGE(J26:J49)</f>
        <v>64.361111111111128</v>
      </c>
      <c r="AD26" s="31">
        <f>$N$26</f>
        <v>96.696166666666656</v>
      </c>
      <c r="AE26" s="31">
        <f>O26</f>
        <v>110.85447222222221</v>
      </c>
      <c r="AF26" s="47">
        <f>O26+S26</f>
        <v>125.8139483115387</v>
      </c>
      <c r="AG26" s="47">
        <f>O26-S26</f>
        <v>95.894996132905732</v>
      </c>
    </row>
    <row r="27" spans="1:33" ht="17" thickTop="1" thickBot="1" x14ac:dyDescent="0.25">
      <c r="A27" s="33" t="s">
        <v>206</v>
      </c>
      <c r="D27">
        <v>2</v>
      </c>
      <c r="E27" s="38">
        <v>3810.68</v>
      </c>
      <c r="F27" s="38"/>
      <c r="G27" s="25">
        <f t="shared" si="0"/>
        <v>0</v>
      </c>
      <c r="H27" s="25" t="s">
        <v>225</v>
      </c>
      <c r="I27" s="38">
        <v>177.5</v>
      </c>
      <c r="J27" s="38">
        <v>69.900000000000006</v>
      </c>
      <c r="K27">
        <f t="shared" si="7"/>
        <v>96.375</v>
      </c>
      <c r="L27">
        <f t="shared" si="8"/>
        <v>61.077999999999918</v>
      </c>
      <c r="M27" s="26">
        <f>AVERAGE(K27:L27)</f>
        <v>78.726499999999959</v>
      </c>
      <c r="AD27">
        <f>N26</f>
        <v>96.696166666666656</v>
      </c>
      <c r="AE27" s="31">
        <f>O26</f>
        <v>110.85447222222221</v>
      </c>
      <c r="AF27" s="37">
        <f t="shared" ref="AF27:AG42" si="9">AF26</f>
        <v>125.8139483115387</v>
      </c>
      <c r="AG27" s="37">
        <f t="shared" si="9"/>
        <v>95.894996132905732</v>
      </c>
    </row>
    <row r="28" spans="1:33" ht="17" thickTop="1" thickBot="1" x14ac:dyDescent="0.25">
      <c r="A28" s="33" t="s">
        <v>207</v>
      </c>
      <c r="D28">
        <v>3</v>
      </c>
      <c r="E28">
        <v>13037.36</v>
      </c>
      <c r="G28" s="25">
        <f t="shared" si="0"/>
        <v>0</v>
      </c>
      <c r="H28" s="25" t="s">
        <v>225</v>
      </c>
      <c r="I28" s="38">
        <v>178</v>
      </c>
      <c r="J28" s="38">
        <v>61</v>
      </c>
      <c r="K28">
        <f>-2.15*I28+478</f>
        <v>95.300000000000011</v>
      </c>
      <c r="L28">
        <f>-6.78*J28+535</f>
        <v>121.41999999999996</v>
      </c>
      <c r="M28" s="26">
        <f>AVERAGE(K28:L28)</f>
        <v>108.35999999999999</v>
      </c>
      <c r="AD28">
        <f>N26</f>
        <v>96.696166666666656</v>
      </c>
      <c r="AE28" s="31">
        <f>O26</f>
        <v>110.85447222222221</v>
      </c>
      <c r="AF28" s="37">
        <f t="shared" si="9"/>
        <v>125.8139483115387</v>
      </c>
      <c r="AG28" s="37">
        <f t="shared" si="9"/>
        <v>95.894996132905732</v>
      </c>
    </row>
    <row r="29" spans="1:33" ht="17" thickTop="1" thickBot="1" x14ac:dyDescent="0.25">
      <c r="D29" t="s">
        <v>208</v>
      </c>
      <c r="E29">
        <f>AVERAGE(E26:E28)</f>
        <v>7157.2233333333324</v>
      </c>
      <c r="F29" t="e">
        <f>AVERAGE(F26:F28)</f>
        <v>#DIV/0!</v>
      </c>
      <c r="G29" s="25" t="e">
        <f t="shared" si="0"/>
        <v>#DIV/0!</v>
      </c>
      <c r="H29" s="25" t="s">
        <v>225</v>
      </c>
      <c r="I29">
        <f>AVERAGE(I26:I28)</f>
        <v>178.23333333333335</v>
      </c>
      <c r="J29">
        <f>AVERAGE(J26:J28)</f>
        <v>64.366666666666674</v>
      </c>
      <c r="K29">
        <f t="shared" si="7"/>
        <v>94.798333333333289</v>
      </c>
      <c r="L29">
        <f t="shared" si="8"/>
        <v>98.593999999999937</v>
      </c>
      <c r="M29" s="26"/>
      <c r="AE29" s="31">
        <f>O26</f>
        <v>110.85447222222221</v>
      </c>
      <c r="AF29" s="37">
        <f t="shared" si="9"/>
        <v>125.8139483115387</v>
      </c>
      <c r="AG29" s="37">
        <f t="shared" si="9"/>
        <v>95.894996132905732</v>
      </c>
    </row>
    <row r="30" spans="1:33" ht="17" thickTop="1" thickBot="1" x14ac:dyDescent="0.25">
      <c r="A30" s="33" t="s">
        <v>209</v>
      </c>
      <c r="C30" s="29">
        <v>2</v>
      </c>
      <c r="D30" s="29">
        <v>1</v>
      </c>
      <c r="E30">
        <v>3412.25</v>
      </c>
      <c r="G30" s="25">
        <f t="shared" si="0"/>
        <v>0</v>
      </c>
      <c r="H30" s="25" t="s">
        <v>226</v>
      </c>
      <c r="I30" s="38">
        <v>153.9</v>
      </c>
      <c r="J30" s="38">
        <v>72.099999999999994</v>
      </c>
      <c r="K30">
        <f t="shared" si="7"/>
        <v>147.11500000000001</v>
      </c>
      <c r="L30">
        <f t="shared" si="8"/>
        <v>46.162000000000035</v>
      </c>
      <c r="M30" s="26">
        <f>AVERAGE(K30:L30)</f>
        <v>96.638500000000022</v>
      </c>
      <c r="N30" s="27">
        <f>AVERAGE(M30:M32)</f>
        <v>107.24833333333333</v>
      </c>
      <c r="AD30" s="39">
        <f>$N$30</f>
        <v>107.24833333333333</v>
      </c>
      <c r="AE30" s="31">
        <f>O26</f>
        <v>110.85447222222221</v>
      </c>
      <c r="AF30" s="37">
        <f t="shared" si="9"/>
        <v>125.8139483115387</v>
      </c>
      <c r="AG30" s="37">
        <f t="shared" si="9"/>
        <v>95.894996132905732</v>
      </c>
    </row>
    <row r="31" spans="1:33" ht="17" thickTop="1" thickBot="1" x14ac:dyDescent="0.25">
      <c r="A31" s="33" t="s">
        <v>210</v>
      </c>
      <c r="D31">
        <v>2</v>
      </c>
      <c r="E31">
        <v>12816.03</v>
      </c>
      <c r="G31" s="25">
        <f t="shared" si="0"/>
        <v>0</v>
      </c>
      <c r="H31" s="25" t="str">
        <f t="shared" si="1"/>
        <v>F</v>
      </c>
      <c r="I31" s="38">
        <v>169.6</v>
      </c>
      <c r="J31" s="38">
        <v>63.5</v>
      </c>
      <c r="K31">
        <f t="shared" si="7"/>
        <v>113.36000000000001</v>
      </c>
      <c r="L31">
        <f t="shared" si="8"/>
        <v>104.46999999999997</v>
      </c>
      <c r="M31" s="26">
        <f>AVERAGE(K31:L31)</f>
        <v>108.91499999999999</v>
      </c>
      <c r="AD31" s="39">
        <f>$N$30</f>
        <v>107.24833333333333</v>
      </c>
      <c r="AE31" s="31">
        <f>O26</f>
        <v>110.85447222222221</v>
      </c>
      <c r="AF31" s="37">
        <f t="shared" si="9"/>
        <v>125.8139483115387</v>
      </c>
      <c r="AG31" s="37">
        <f t="shared" si="9"/>
        <v>95.894996132905732</v>
      </c>
    </row>
    <row r="32" spans="1:33" ht="17" thickTop="1" thickBot="1" x14ac:dyDescent="0.25">
      <c r="A32" s="33" t="s">
        <v>211</v>
      </c>
      <c r="D32">
        <v>3</v>
      </c>
      <c r="E32">
        <v>8608.5499999999993</v>
      </c>
      <c r="G32" s="25">
        <f t="shared" si="0"/>
        <v>0</v>
      </c>
      <c r="H32" s="25" t="str">
        <f t="shared" si="1"/>
        <v>F</v>
      </c>
      <c r="I32" s="38">
        <v>166.3</v>
      </c>
      <c r="J32" s="38">
        <v>62.4</v>
      </c>
      <c r="K32">
        <f t="shared" si="7"/>
        <v>120.45499999999998</v>
      </c>
      <c r="L32">
        <f t="shared" si="8"/>
        <v>111.928</v>
      </c>
      <c r="M32" s="26">
        <f>AVERAGE(K32:L32)</f>
        <v>116.19149999999999</v>
      </c>
      <c r="AD32" s="39">
        <f>$N$30</f>
        <v>107.24833333333333</v>
      </c>
      <c r="AE32" s="31">
        <f>O26</f>
        <v>110.85447222222221</v>
      </c>
      <c r="AF32" s="37">
        <f t="shared" si="9"/>
        <v>125.8139483115387</v>
      </c>
      <c r="AG32" s="37">
        <f t="shared" si="9"/>
        <v>95.894996132905732</v>
      </c>
    </row>
    <row r="33" spans="1:33" ht="17" thickTop="1" thickBot="1" x14ac:dyDescent="0.25">
      <c r="D33" t="s">
        <v>208</v>
      </c>
      <c r="E33">
        <f>AVERAGE(E30:E32)</f>
        <v>8278.9433333333345</v>
      </c>
      <c r="F33" t="e">
        <f>AVERAGE(F30:F32)</f>
        <v>#DIV/0!</v>
      </c>
      <c r="G33" s="25" t="e">
        <f t="shared" si="0"/>
        <v>#DIV/0!</v>
      </c>
      <c r="H33" s="25" t="e">
        <f t="shared" si="1"/>
        <v>#DIV/0!</v>
      </c>
      <c r="I33">
        <f>AVERAGE(I30:I32)</f>
        <v>163.26666666666668</v>
      </c>
      <c r="J33">
        <f>AVERAGE(J30:J32)</f>
        <v>66</v>
      </c>
      <c r="K33">
        <f t="shared" si="7"/>
        <v>126.97666666666663</v>
      </c>
      <c r="L33">
        <f t="shared" si="8"/>
        <v>87.519999999999982</v>
      </c>
      <c r="M33" s="26"/>
      <c r="AE33" s="31">
        <f>O26</f>
        <v>110.85447222222221</v>
      </c>
      <c r="AF33" s="37">
        <f t="shared" si="9"/>
        <v>125.8139483115387</v>
      </c>
      <c r="AG33" s="37">
        <f t="shared" si="9"/>
        <v>95.894996132905732</v>
      </c>
    </row>
    <row r="34" spans="1:33" ht="17" thickTop="1" thickBot="1" x14ac:dyDescent="0.25">
      <c r="A34" s="33" t="s">
        <v>212</v>
      </c>
      <c r="C34" s="29">
        <v>3</v>
      </c>
      <c r="D34" s="29">
        <v>1</v>
      </c>
      <c r="E34" s="29">
        <v>5801.47</v>
      </c>
      <c r="F34" s="29"/>
      <c r="G34" s="25">
        <f t="shared" si="0"/>
        <v>0</v>
      </c>
      <c r="H34" s="25" t="str">
        <f t="shared" si="1"/>
        <v>F</v>
      </c>
      <c r="I34" s="29">
        <v>168</v>
      </c>
      <c r="J34" s="29">
        <v>66</v>
      </c>
      <c r="K34">
        <f t="shared" si="7"/>
        <v>116.80000000000001</v>
      </c>
      <c r="L34">
        <f t="shared" si="8"/>
        <v>87.519999999999982</v>
      </c>
      <c r="M34" s="26">
        <f>AVERAGE(K34:L34)</f>
        <v>102.16</v>
      </c>
      <c r="N34" s="27">
        <f>AVERAGE(M34:M36)</f>
        <v>108.56583333333333</v>
      </c>
      <c r="AD34" s="39">
        <f>N34</f>
        <v>108.56583333333333</v>
      </c>
      <c r="AE34" s="31">
        <f>O26</f>
        <v>110.85447222222221</v>
      </c>
      <c r="AF34" s="37">
        <f t="shared" si="9"/>
        <v>125.8139483115387</v>
      </c>
      <c r="AG34" s="37">
        <f t="shared" si="9"/>
        <v>95.894996132905732</v>
      </c>
    </row>
    <row r="35" spans="1:33" ht="17" thickTop="1" thickBot="1" x14ac:dyDescent="0.25">
      <c r="A35" s="33" t="s">
        <v>213</v>
      </c>
      <c r="D35">
        <v>2</v>
      </c>
      <c r="E35" s="38">
        <v>11103.18</v>
      </c>
      <c r="F35" s="38"/>
      <c r="G35" s="25">
        <f t="shared" si="0"/>
        <v>0</v>
      </c>
      <c r="H35" s="25" t="str">
        <f t="shared" si="1"/>
        <v>F</v>
      </c>
      <c r="I35" s="38">
        <v>160.9</v>
      </c>
      <c r="J35" s="38">
        <v>61.9</v>
      </c>
      <c r="K35">
        <f t="shared" si="7"/>
        <v>132.065</v>
      </c>
      <c r="L35">
        <f t="shared" si="8"/>
        <v>115.31799999999998</v>
      </c>
      <c r="M35" s="26">
        <f>AVERAGE(K35:L35)</f>
        <v>123.69149999999999</v>
      </c>
      <c r="AD35">
        <f>N34</f>
        <v>108.56583333333333</v>
      </c>
      <c r="AE35" s="31">
        <f>O26</f>
        <v>110.85447222222221</v>
      </c>
      <c r="AF35" s="37">
        <f t="shared" si="9"/>
        <v>125.8139483115387</v>
      </c>
      <c r="AG35" s="37">
        <f t="shared" si="9"/>
        <v>95.894996132905732</v>
      </c>
    </row>
    <row r="36" spans="1:33" ht="17" thickTop="1" thickBot="1" x14ac:dyDescent="0.25">
      <c r="A36" s="33" t="s">
        <v>214</v>
      </c>
      <c r="D36">
        <v>3</v>
      </c>
      <c r="E36" s="38">
        <v>61.9</v>
      </c>
      <c r="F36" s="38"/>
      <c r="G36" s="25">
        <f t="shared" si="0"/>
        <v>0</v>
      </c>
      <c r="H36" s="25" t="str">
        <f t="shared" si="1"/>
        <v>F</v>
      </c>
      <c r="I36" s="38">
        <v>158.80000000000001</v>
      </c>
      <c r="J36" s="38">
        <v>69.599999999999994</v>
      </c>
      <c r="K36">
        <f t="shared" si="7"/>
        <v>136.57999999999998</v>
      </c>
      <c r="L36">
        <f t="shared" si="8"/>
        <v>63.112000000000023</v>
      </c>
      <c r="M36" s="26">
        <f>AVERAGE(K36:L36)</f>
        <v>99.846000000000004</v>
      </c>
      <c r="AD36">
        <f>N34</f>
        <v>108.56583333333333</v>
      </c>
      <c r="AE36" s="31">
        <f>O26</f>
        <v>110.85447222222221</v>
      </c>
      <c r="AF36" s="37">
        <f t="shared" si="9"/>
        <v>125.8139483115387</v>
      </c>
      <c r="AG36" s="37">
        <f t="shared" si="9"/>
        <v>95.894996132905732</v>
      </c>
    </row>
    <row r="37" spans="1:33" ht="17" thickTop="1" thickBot="1" x14ac:dyDescent="0.25">
      <c r="D37" t="s">
        <v>208</v>
      </c>
      <c r="E37">
        <f>AVERAGE(E34:E36)</f>
        <v>5655.5166666666673</v>
      </c>
      <c r="F37" t="e">
        <f>AVERAGE(F34:F36)</f>
        <v>#DIV/0!</v>
      </c>
      <c r="G37" s="25" t="e">
        <f t="shared" si="0"/>
        <v>#DIV/0!</v>
      </c>
      <c r="H37" s="25" t="e">
        <f t="shared" si="1"/>
        <v>#DIV/0!</v>
      </c>
      <c r="I37">
        <f>AVERAGE(I34:I36)</f>
        <v>162.56666666666666</v>
      </c>
      <c r="J37">
        <f>AVERAGE(J34:J36)</f>
        <v>65.833333333333329</v>
      </c>
      <c r="K37">
        <f t="shared" si="7"/>
        <v>128.48166666666668</v>
      </c>
      <c r="L37">
        <f t="shared" si="8"/>
        <v>88.650000000000034</v>
      </c>
      <c r="M37" s="26"/>
      <c r="AE37" s="31">
        <f>O26</f>
        <v>110.85447222222221</v>
      </c>
      <c r="AF37" s="37">
        <f t="shared" si="9"/>
        <v>125.8139483115387</v>
      </c>
      <c r="AG37" s="37">
        <f t="shared" si="9"/>
        <v>95.894996132905732</v>
      </c>
    </row>
    <row r="38" spans="1:33" ht="17" thickTop="1" thickBot="1" x14ac:dyDescent="0.25">
      <c r="A38" s="33" t="s">
        <v>215</v>
      </c>
      <c r="C38" s="29">
        <v>4</v>
      </c>
      <c r="D38" s="29">
        <v>1</v>
      </c>
      <c r="E38" s="29">
        <v>8213.9699999999993</v>
      </c>
      <c r="F38" s="29"/>
      <c r="G38" s="25">
        <f t="shared" si="0"/>
        <v>0</v>
      </c>
      <c r="H38" s="25" t="str">
        <f t="shared" si="1"/>
        <v>F</v>
      </c>
      <c r="I38" s="29">
        <v>170.5</v>
      </c>
      <c r="J38" s="29">
        <v>64.7</v>
      </c>
      <c r="K38">
        <f t="shared" si="7"/>
        <v>111.42500000000001</v>
      </c>
      <c r="L38">
        <f t="shared" si="8"/>
        <v>96.333999999999946</v>
      </c>
      <c r="M38" s="26">
        <f>AVERAGE(K38:L38)</f>
        <v>103.87949999999998</v>
      </c>
      <c r="N38" s="27">
        <f>AVERAGE(M38:M40)</f>
        <v>122.46216666666665</v>
      </c>
      <c r="AD38" s="39">
        <f>N38</f>
        <v>122.46216666666665</v>
      </c>
      <c r="AE38" s="31">
        <f>O26</f>
        <v>110.85447222222221</v>
      </c>
      <c r="AF38" s="37">
        <f t="shared" si="9"/>
        <v>125.8139483115387</v>
      </c>
      <c r="AG38" s="37">
        <f t="shared" si="9"/>
        <v>95.894996132905732</v>
      </c>
    </row>
    <row r="39" spans="1:33" ht="17" thickTop="1" thickBot="1" x14ac:dyDescent="0.25">
      <c r="A39" s="33" t="s">
        <v>216</v>
      </c>
      <c r="D39">
        <v>2</v>
      </c>
      <c r="E39" s="38">
        <v>19035.89</v>
      </c>
      <c r="F39" s="38"/>
      <c r="G39" s="25">
        <f t="shared" si="0"/>
        <v>0</v>
      </c>
      <c r="H39" s="25" t="str">
        <f t="shared" si="1"/>
        <v>F</v>
      </c>
      <c r="I39" s="38">
        <v>160</v>
      </c>
      <c r="J39" s="38">
        <v>61.4</v>
      </c>
      <c r="K39">
        <f t="shared" si="7"/>
        <v>134</v>
      </c>
      <c r="L39">
        <f t="shared" si="8"/>
        <v>118.70799999999997</v>
      </c>
      <c r="M39" s="26">
        <f>AVERAGE(K39:L39)</f>
        <v>126.35399999999998</v>
      </c>
      <c r="AD39">
        <f>N38</f>
        <v>122.46216666666665</v>
      </c>
      <c r="AE39" s="31">
        <f>O26</f>
        <v>110.85447222222221</v>
      </c>
      <c r="AF39" s="37">
        <f t="shared" si="9"/>
        <v>125.8139483115387</v>
      </c>
      <c r="AG39" s="37">
        <f t="shared" si="9"/>
        <v>95.894996132905732</v>
      </c>
    </row>
    <row r="40" spans="1:33" ht="17" thickTop="1" thickBot="1" x14ac:dyDescent="0.25">
      <c r="A40" s="33" t="s">
        <v>217</v>
      </c>
      <c r="D40">
        <v>3</v>
      </c>
      <c r="E40" s="38">
        <v>61.4</v>
      </c>
      <c r="F40" s="38"/>
      <c r="G40" s="25">
        <f t="shared" si="0"/>
        <v>0</v>
      </c>
      <c r="H40" s="25" t="str">
        <f t="shared" si="1"/>
        <v>F</v>
      </c>
      <c r="I40" s="38">
        <v>155</v>
      </c>
      <c r="J40" s="38">
        <v>59.8</v>
      </c>
      <c r="K40">
        <f t="shared" si="7"/>
        <v>144.75</v>
      </c>
      <c r="L40">
        <f t="shared" si="8"/>
        <v>129.55599999999998</v>
      </c>
      <c r="M40" s="26">
        <f>AVERAGE(K40:L40)</f>
        <v>137.15299999999999</v>
      </c>
      <c r="AD40">
        <f>N38</f>
        <v>122.46216666666665</v>
      </c>
      <c r="AE40" s="31">
        <f>O26</f>
        <v>110.85447222222221</v>
      </c>
      <c r="AF40" s="37">
        <f t="shared" si="9"/>
        <v>125.8139483115387</v>
      </c>
      <c r="AG40" s="37">
        <f t="shared" si="9"/>
        <v>95.894996132905732</v>
      </c>
    </row>
    <row r="41" spans="1:33" ht="17" thickTop="1" thickBot="1" x14ac:dyDescent="0.25">
      <c r="D41" t="s">
        <v>208</v>
      </c>
      <c r="E41">
        <f>AVERAGE(E38:E40)</f>
        <v>9103.753333333334</v>
      </c>
      <c r="F41" t="e">
        <f>AVERAGE(F38:F40)</f>
        <v>#DIV/0!</v>
      </c>
      <c r="G41" s="25" t="e">
        <f t="shared" si="0"/>
        <v>#DIV/0!</v>
      </c>
      <c r="H41" s="25" t="e">
        <f t="shared" si="1"/>
        <v>#DIV/0!</v>
      </c>
      <c r="I41">
        <f>AVERAGE(I38:I40)</f>
        <v>161.83333333333334</v>
      </c>
      <c r="J41">
        <f>AVERAGE(J38:J40)</f>
        <v>61.966666666666661</v>
      </c>
      <c r="K41">
        <f t="shared" si="7"/>
        <v>130.05833333333334</v>
      </c>
      <c r="L41">
        <f t="shared" si="8"/>
        <v>114.86600000000004</v>
      </c>
      <c r="M41" s="26"/>
      <c r="AE41" s="31">
        <f>O26</f>
        <v>110.85447222222221</v>
      </c>
      <c r="AF41" s="37">
        <f t="shared" si="9"/>
        <v>125.8139483115387</v>
      </c>
      <c r="AG41" s="37">
        <f t="shared" si="9"/>
        <v>95.894996132905732</v>
      </c>
    </row>
    <row r="42" spans="1:33" ht="17" thickTop="1" thickBot="1" x14ac:dyDescent="0.25">
      <c r="A42" s="33" t="s">
        <v>218</v>
      </c>
      <c r="C42" s="29">
        <v>5</v>
      </c>
      <c r="D42" s="29">
        <v>1</v>
      </c>
      <c r="E42" s="29">
        <v>12151.12</v>
      </c>
      <c r="F42" s="29"/>
      <c r="G42" s="25">
        <f t="shared" si="0"/>
        <v>0</v>
      </c>
      <c r="H42" s="25" t="str">
        <f t="shared" si="1"/>
        <v>F</v>
      </c>
      <c r="I42" s="29">
        <v>167.6</v>
      </c>
      <c r="J42" s="29">
        <v>65.2</v>
      </c>
      <c r="K42">
        <f t="shared" si="7"/>
        <v>117.66000000000003</v>
      </c>
      <c r="L42">
        <f t="shared" si="8"/>
        <v>92.94399999999996</v>
      </c>
      <c r="M42" s="26">
        <f>AVERAGE(K42:L42)</f>
        <v>105.30199999999999</v>
      </c>
      <c r="N42" s="27">
        <f>AVERAGE(M42:M44)</f>
        <v>119.44683333333332</v>
      </c>
      <c r="AD42" s="39">
        <f>N42</f>
        <v>119.44683333333332</v>
      </c>
      <c r="AE42" s="31">
        <f>O26</f>
        <v>110.85447222222221</v>
      </c>
      <c r="AF42" s="37">
        <f t="shared" si="9"/>
        <v>125.8139483115387</v>
      </c>
      <c r="AG42" s="37">
        <f t="shared" si="9"/>
        <v>95.894996132905732</v>
      </c>
    </row>
    <row r="43" spans="1:33" ht="17" thickTop="1" thickBot="1" x14ac:dyDescent="0.25">
      <c r="A43" s="33" t="s">
        <v>219</v>
      </c>
      <c r="D43">
        <v>2</v>
      </c>
      <c r="E43" s="38">
        <v>15038.21</v>
      </c>
      <c r="F43" s="38"/>
      <c r="G43" s="25">
        <f t="shared" si="0"/>
        <v>0</v>
      </c>
      <c r="H43" s="25" t="str">
        <f t="shared" si="1"/>
        <v>F</v>
      </c>
      <c r="I43" s="38">
        <v>161.30000000000001</v>
      </c>
      <c r="J43" s="38">
        <v>59.4</v>
      </c>
      <c r="K43">
        <f>-2.15*I43+478</f>
        <v>131.20499999999998</v>
      </c>
      <c r="L43">
        <f t="shared" si="8"/>
        <v>132.26799999999997</v>
      </c>
      <c r="M43" s="26">
        <f>AVERAGE(K43:L43)</f>
        <v>131.73649999999998</v>
      </c>
      <c r="AD43">
        <f>N42</f>
        <v>119.44683333333332</v>
      </c>
      <c r="AE43" s="31">
        <f>O26</f>
        <v>110.85447222222221</v>
      </c>
      <c r="AF43" s="37">
        <f t="shared" ref="AF43:AG48" si="10">AF42</f>
        <v>125.8139483115387</v>
      </c>
      <c r="AG43" s="37">
        <f t="shared" si="10"/>
        <v>95.894996132905732</v>
      </c>
    </row>
    <row r="44" spans="1:33" ht="17" thickTop="1" thickBot="1" x14ac:dyDescent="0.25">
      <c r="A44" s="33" t="s">
        <v>220</v>
      </c>
      <c r="D44">
        <v>3</v>
      </c>
      <c r="E44" s="38">
        <v>10148.620000000001</v>
      </c>
      <c r="F44" s="38"/>
      <c r="G44" s="25">
        <f t="shared" si="0"/>
        <v>0</v>
      </c>
      <c r="H44" s="25" t="str">
        <f t="shared" si="1"/>
        <v>F</v>
      </c>
      <c r="I44" s="38">
        <v>160.6</v>
      </c>
      <c r="J44" s="38">
        <v>62.7</v>
      </c>
      <c r="K44">
        <f t="shared" si="7"/>
        <v>132.71000000000004</v>
      </c>
      <c r="L44">
        <f t="shared" si="8"/>
        <v>109.89399999999995</v>
      </c>
      <c r="M44" s="48">
        <f>AVERAGE(K44:L44)</f>
        <v>121.30199999999999</v>
      </c>
      <c r="AD44">
        <f>N42</f>
        <v>119.44683333333332</v>
      </c>
      <c r="AE44" s="31">
        <f>O26</f>
        <v>110.85447222222221</v>
      </c>
      <c r="AF44" s="37">
        <f t="shared" si="10"/>
        <v>125.8139483115387</v>
      </c>
      <c r="AG44" s="37">
        <f t="shared" si="10"/>
        <v>95.894996132905732</v>
      </c>
    </row>
    <row r="45" spans="1:33" ht="17" thickTop="1" thickBot="1" x14ac:dyDescent="0.25">
      <c r="D45" t="s">
        <v>208</v>
      </c>
      <c r="E45">
        <f>AVERAGE(E42:E44)</f>
        <v>12445.983333333335</v>
      </c>
      <c r="F45" t="e">
        <f>AVERAGE(F42:F44)</f>
        <v>#DIV/0!</v>
      </c>
      <c r="G45" s="25" t="e">
        <f t="shared" si="0"/>
        <v>#DIV/0!</v>
      </c>
      <c r="H45" s="25" t="e">
        <f t="shared" si="1"/>
        <v>#DIV/0!</v>
      </c>
      <c r="I45">
        <f>AVERAGE(I42:I44)</f>
        <v>163.16666666666666</v>
      </c>
      <c r="J45">
        <f>AVERAGE(J42:J44)</f>
        <v>62.433333333333337</v>
      </c>
      <c r="K45">
        <f t="shared" si="7"/>
        <v>127.19166666666672</v>
      </c>
      <c r="L45">
        <f t="shared" si="8"/>
        <v>111.70199999999994</v>
      </c>
      <c r="M45" s="26"/>
      <c r="AE45" s="31">
        <f>O26</f>
        <v>110.85447222222221</v>
      </c>
      <c r="AF45" s="37">
        <f t="shared" si="10"/>
        <v>125.8139483115387</v>
      </c>
      <c r="AG45" s="37">
        <f t="shared" si="10"/>
        <v>95.894996132905732</v>
      </c>
    </row>
    <row r="46" spans="1:33" ht="17" thickTop="1" thickBot="1" x14ac:dyDescent="0.25">
      <c r="A46" s="33" t="s">
        <v>221</v>
      </c>
      <c r="C46" s="41">
        <v>6</v>
      </c>
      <c r="D46" s="41">
        <v>1</v>
      </c>
      <c r="E46" s="41">
        <v>8064.58</v>
      </c>
      <c r="F46" s="41"/>
      <c r="G46" s="25">
        <f t="shared" si="0"/>
        <v>0</v>
      </c>
      <c r="H46" s="25" t="str">
        <f t="shared" si="1"/>
        <v>F</v>
      </c>
      <c r="I46" s="41">
        <v>170.7</v>
      </c>
      <c r="J46" s="41">
        <v>74.7</v>
      </c>
      <c r="K46">
        <f t="shared" si="7"/>
        <v>110.99500000000006</v>
      </c>
      <c r="L46" s="49">
        <f t="shared" si="8"/>
        <v>28.533999999999935</v>
      </c>
      <c r="M46" s="50">
        <f>AVERAGE(K46)</f>
        <v>110.99500000000006</v>
      </c>
      <c r="N46" s="27">
        <f>AVERAGE(M46:M48)</f>
        <v>110.70750000000002</v>
      </c>
      <c r="AD46" s="42">
        <f>N46</f>
        <v>110.70750000000002</v>
      </c>
      <c r="AE46" s="31">
        <f>O26</f>
        <v>110.85447222222221</v>
      </c>
      <c r="AF46" s="37">
        <f t="shared" si="10"/>
        <v>125.8139483115387</v>
      </c>
      <c r="AG46" s="37">
        <f t="shared" si="10"/>
        <v>95.894996132905732</v>
      </c>
    </row>
    <row r="47" spans="1:33" ht="17" thickTop="1" thickBot="1" x14ac:dyDescent="0.25">
      <c r="A47" s="33" t="s">
        <v>222</v>
      </c>
      <c r="D47">
        <v>2</v>
      </c>
      <c r="E47" s="43">
        <v>6719.21</v>
      </c>
      <c r="F47" s="43"/>
      <c r="G47" s="25">
        <f t="shared" si="0"/>
        <v>0</v>
      </c>
      <c r="H47" s="25" t="str">
        <f t="shared" si="1"/>
        <v>F</v>
      </c>
      <c r="I47" s="43">
        <v>183.2</v>
      </c>
      <c r="J47" s="43">
        <v>63.6</v>
      </c>
      <c r="K47">
        <f t="shared" si="7"/>
        <v>84.120000000000061</v>
      </c>
      <c r="L47">
        <f t="shared" si="8"/>
        <v>103.79199999999997</v>
      </c>
      <c r="M47" s="26">
        <f>AVERAGE(K47:L47)</f>
        <v>93.956000000000017</v>
      </c>
      <c r="AD47">
        <f>N46</f>
        <v>110.70750000000002</v>
      </c>
      <c r="AE47" s="31">
        <f>O26</f>
        <v>110.85447222222221</v>
      </c>
      <c r="AF47" s="37">
        <f t="shared" si="10"/>
        <v>125.8139483115387</v>
      </c>
      <c r="AG47" s="37">
        <f t="shared" si="10"/>
        <v>95.894996132905732</v>
      </c>
    </row>
    <row r="48" spans="1:33" ht="17" thickTop="1" thickBot="1" x14ac:dyDescent="0.25">
      <c r="A48" s="33" t="s">
        <v>223</v>
      </c>
      <c r="D48">
        <v>3</v>
      </c>
      <c r="E48" s="43">
        <v>9236.31</v>
      </c>
      <c r="F48" s="43"/>
      <c r="G48" s="25">
        <f t="shared" si="0"/>
        <v>0</v>
      </c>
      <c r="H48" s="25" t="str">
        <f t="shared" si="1"/>
        <v>F</v>
      </c>
      <c r="I48" s="43">
        <v>168.7</v>
      </c>
      <c r="J48" s="43">
        <v>58.4</v>
      </c>
      <c r="K48">
        <f t="shared" si="7"/>
        <v>115.29500000000002</v>
      </c>
      <c r="L48">
        <f t="shared" si="8"/>
        <v>139.048</v>
      </c>
      <c r="M48" s="26">
        <f>AVERAGE(K48:L48)</f>
        <v>127.17150000000001</v>
      </c>
      <c r="AD48">
        <f>N46</f>
        <v>110.70750000000002</v>
      </c>
      <c r="AE48" s="31">
        <f>O26</f>
        <v>110.85447222222221</v>
      </c>
      <c r="AF48" s="37">
        <f t="shared" si="10"/>
        <v>125.8139483115387</v>
      </c>
      <c r="AG48" s="37">
        <f t="shared" si="10"/>
        <v>95.894996132905732</v>
      </c>
    </row>
    <row r="49" spans="1:33" ht="17" thickTop="1" thickBot="1" x14ac:dyDescent="0.25">
      <c r="D49" t="s">
        <v>208</v>
      </c>
      <c r="E49">
        <f>AVERAGE(E46:E48)</f>
        <v>8006.7</v>
      </c>
      <c r="F49" t="e">
        <f>AVERAGE(F46:F48)</f>
        <v>#DIV/0!</v>
      </c>
      <c r="G49" s="25" t="e">
        <f t="shared" si="0"/>
        <v>#DIV/0!</v>
      </c>
      <c r="H49" s="25" t="e">
        <f t="shared" si="1"/>
        <v>#DIV/0!</v>
      </c>
      <c r="I49">
        <f>AVERAGE(I46:I48)</f>
        <v>174.19999999999996</v>
      </c>
      <c r="J49">
        <f>AVERAGE(J46:J48)</f>
        <v>65.566666666666677</v>
      </c>
      <c r="K49">
        <f t="shared" si="7"/>
        <v>103.47000000000008</v>
      </c>
      <c r="L49">
        <f t="shared" si="8"/>
        <v>90.457999999999913</v>
      </c>
      <c r="M49" s="26"/>
    </row>
    <row r="50" spans="1:33" s="25" customFormat="1" ht="17" thickTop="1" thickBot="1" x14ac:dyDescent="0.25">
      <c r="A50" s="23" t="s">
        <v>204</v>
      </c>
      <c r="B50" s="24" t="s">
        <v>227</v>
      </c>
      <c r="C50" s="25">
        <v>1</v>
      </c>
      <c r="D50" s="25">
        <v>1</v>
      </c>
      <c r="E50" s="25">
        <v>3357.93</v>
      </c>
      <c r="G50" s="25">
        <f t="shared" si="0"/>
        <v>0</v>
      </c>
      <c r="H50" s="25" t="str">
        <f t="shared" si="1"/>
        <v>F</v>
      </c>
      <c r="I50" s="25">
        <v>154.69999999999999</v>
      </c>
      <c r="J50" s="25">
        <v>48.5</v>
      </c>
      <c r="K50" s="25">
        <f t="shared" si="7"/>
        <v>145.39500000000004</v>
      </c>
      <c r="L50" s="25">
        <f t="shared" si="8"/>
        <v>206.17000000000002</v>
      </c>
      <c r="M50" s="26">
        <f>AVERAGE(K50:L50)</f>
        <v>175.78250000000003</v>
      </c>
      <c r="N50" s="27">
        <f>AVERAGE(M50:M51)</f>
        <v>181.09575000000001</v>
      </c>
      <c r="O50" s="45">
        <f>AVERAGE(N50,N54,N58,N62,N66,N70)</f>
        <v>187.75670833333334</v>
      </c>
      <c r="P50" s="25">
        <f>AVERAGE(K50:K52,K54:K56,K58:K60,K62:K64,K66:K68,K70:K72)</f>
        <v>170.38277777777776</v>
      </c>
      <c r="Q50" s="25">
        <f>AVERAGE(L50:L52,L54:L56,L58:L60,L62:L64,L66:L68,L70:L72)</f>
        <v>198.97566666666663</v>
      </c>
      <c r="S50" s="46">
        <f>_xlfn.STDEV.S(M50:M51,M54:M56,M58,M62:M64,M66:M68,M70:M72, M60, M59)</f>
        <v>12.034802099627806</v>
      </c>
      <c r="T50">
        <f>AVERAGE(I50:I73)</f>
        <v>143.07777777777778</v>
      </c>
      <c r="U50">
        <f>AVERAGE(J50:J73)</f>
        <v>49.56111111111111</v>
      </c>
      <c r="AD50" s="31">
        <f>$N$50</f>
        <v>181.09575000000001</v>
      </c>
      <c r="AE50" s="31">
        <f>O50</f>
        <v>187.75670833333334</v>
      </c>
      <c r="AF50" s="47">
        <f>O50+S50</f>
        <v>199.79151043296113</v>
      </c>
      <c r="AG50" s="47">
        <f>O50-S50</f>
        <v>175.72190623370554</v>
      </c>
    </row>
    <row r="51" spans="1:33" ht="17" thickTop="1" thickBot="1" x14ac:dyDescent="0.25">
      <c r="A51" s="33" t="s">
        <v>206</v>
      </c>
      <c r="D51">
        <v>2</v>
      </c>
      <c r="E51">
        <v>6864.1</v>
      </c>
      <c r="G51" s="25">
        <f t="shared" si="0"/>
        <v>0</v>
      </c>
      <c r="H51" s="25" t="str">
        <f t="shared" si="1"/>
        <v>F</v>
      </c>
      <c r="I51">
        <v>140.4</v>
      </c>
      <c r="J51">
        <v>49.9</v>
      </c>
      <c r="K51">
        <f t="shared" si="7"/>
        <v>176.14</v>
      </c>
      <c r="L51">
        <f t="shared" si="8"/>
        <v>196.678</v>
      </c>
      <c r="M51" s="26">
        <f>AVERAGE(K51:L51)</f>
        <v>186.40899999999999</v>
      </c>
      <c r="AD51">
        <f>N50</f>
        <v>181.09575000000001</v>
      </c>
      <c r="AE51" s="31">
        <f>O50</f>
        <v>187.75670833333334</v>
      </c>
      <c r="AF51" s="37">
        <f t="shared" ref="AF51:AG66" si="11">AF50</f>
        <v>199.79151043296113</v>
      </c>
      <c r="AG51" s="37">
        <f t="shared" si="11"/>
        <v>175.72190623370554</v>
      </c>
    </row>
    <row r="52" spans="1:33" ht="17" thickTop="1" thickBot="1" x14ac:dyDescent="0.25">
      <c r="A52" s="33" t="s">
        <v>207</v>
      </c>
      <c r="D52">
        <v>3</v>
      </c>
      <c r="E52">
        <v>2520.52</v>
      </c>
      <c r="G52" s="25">
        <f t="shared" si="0"/>
        <v>0</v>
      </c>
      <c r="H52" s="25" t="str">
        <f t="shared" si="1"/>
        <v>F</v>
      </c>
      <c r="I52" s="38">
        <v>158.4</v>
      </c>
      <c r="J52" s="38">
        <v>62.1</v>
      </c>
      <c r="K52">
        <f t="shared" si="7"/>
        <v>137.44</v>
      </c>
      <c r="L52">
        <f t="shared" si="8"/>
        <v>113.96199999999999</v>
      </c>
      <c r="M52" s="50">
        <f>AVERAGE(K52:L52)</f>
        <v>125.70099999999999</v>
      </c>
      <c r="AD52">
        <f>N50</f>
        <v>181.09575000000001</v>
      </c>
      <c r="AE52" s="31">
        <f>O50</f>
        <v>187.75670833333334</v>
      </c>
      <c r="AF52" s="37">
        <f t="shared" si="11"/>
        <v>199.79151043296113</v>
      </c>
      <c r="AG52" s="37">
        <f t="shared" si="11"/>
        <v>175.72190623370554</v>
      </c>
    </row>
    <row r="53" spans="1:33" ht="17" thickTop="1" thickBot="1" x14ac:dyDescent="0.25">
      <c r="D53" t="s">
        <v>208</v>
      </c>
      <c r="E53">
        <f>AVERAGE(E50:E52)</f>
        <v>4247.5166666666673</v>
      </c>
      <c r="F53" t="e">
        <f>AVERAGE(F50:F52)</f>
        <v>#DIV/0!</v>
      </c>
      <c r="G53" s="25" t="e">
        <f t="shared" si="0"/>
        <v>#DIV/0!</v>
      </c>
      <c r="H53" s="25" t="e">
        <f t="shared" si="1"/>
        <v>#DIV/0!</v>
      </c>
      <c r="I53">
        <f>AVERAGE(I50:I52)</f>
        <v>151.16666666666666</v>
      </c>
      <c r="J53">
        <f>AVERAGE(J50:J52)</f>
        <v>53.5</v>
      </c>
      <c r="K53">
        <f t="shared" si="7"/>
        <v>152.99166666666667</v>
      </c>
      <c r="L53">
        <f t="shared" si="8"/>
        <v>172.26999999999998</v>
      </c>
      <c r="M53" s="26"/>
      <c r="AE53" s="31">
        <f>O50</f>
        <v>187.75670833333334</v>
      </c>
      <c r="AF53" s="37">
        <f t="shared" si="11"/>
        <v>199.79151043296113</v>
      </c>
      <c r="AG53" s="37">
        <f t="shared" si="11"/>
        <v>175.72190623370554</v>
      </c>
    </row>
    <row r="54" spans="1:33" ht="17" thickTop="1" thickBot="1" x14ac:dyDescent="0.25">
      <c r="A54" s="33" t="s">
        <v>209</v>
      </c>
      <c r="C54" s="29">
        <v>2</v>
      </c>
      <c r="D54" s="29">
        <v>1</v>
      </c>
      <c r="E54">
        <v>2889.18</v>
      </c>
      <c r="G54" s="25">
        <f t="shared" si="0"/>
        <v>0</v>
      </c>
      <c r="H54" s="25" t="str">
        <f t="shared" si="1"/>
        <v>F</v>
      </c>
      <c r="I54" s="38">
        <v>129</v>
      </c>
      <c r="J54" s="38">
        <v>49.5</v>
      </c>
      <c r="K54">
        <f t="shared" si="7"/>
        <v>200.65000000000003</v>
      </c>
      <c r="L54">
        <f t="shared" si="8"/>
        <v>199.39</v>
      </c>
      <c r="M54" s="26">
        <f>AVERAGE(K54:L54)</f>
        <v>200.02</v>
      </c>
      <c r="N54" s="27">
        <f>AVERAGE(M54:M56)</f>
        <v>197.54150000000001</v>
      </c>
      <c r="AD54" s="39">
        <f>$N$54</f>
        <v>197.54150000000001</v>
      </c>
      <c r="AE54" s="31">
        <f>O50</f>
        <v>187.75670833333334</v>
      </c>
      <c r="AF54" s="37">
        <f t="shared" si="11"/>
        <v>199.79151043296113</v>
      </c>
      <c r="AG54" s="37">
        <f t="shared" si="11"/>
        <v>175.72190623370554</v>
      </c>
    </row>
    <row r="55" spans="1:33" ht="17" thickTop="1" thickBot="1" x14ac:dyDescent="0.25">
      <c r="A55" s="33" t="s">
        <v>210</v>
      </c>
      <c r="D55">
        <v>2</v>
      </c>
      <c r="E55">
        <v>2253.8200000000002</v>
      </c>
      <c r="G55" s="25">
        <f t="shared" si="0"/>
        <v>0</v>
      </c>
      <c r="H55" s="25" t="str">
        <f t="shared" si="1"/>
        <v>F</v>
      </c>
      <c r="I55" s="38">
        <v>136</v>
      </c>
      <c r="J55" s="38">
        <v>47.1</v>
      </c>
      <c r="K55">
        <f t="shared" si="7"/>
        <v>185.60000000000002</v>
      </c>
      <c r="L55">
        <f t="shared" si="8"/>
        <v>215.66199999999998</v>
      </c>
      <c r="M55" s="26">
        <f>AVERAGE(K55:L55)</f>
        <v>200.631</v>
      </c>
      <c r="AD55" s="39">
        <f>$N$54</f>
        <v>197.54150000000001</v>
      </c>
      <c r="AE55" s="31">
        <f>O50</f>
        <v>187.75670833333334</v>
      </c>
      <c r="AF55" s="37">
        <f t="shared" si="11"/>
        <v>199.79151043296113</v>
      </c>
      <c r="AG55" s="37">
        <f t="shared" si="11"/>
        <v>175.72190623370554</v>
      </c>
    </row>
    <row r="56" spans="1:33" ht="17" thickTop="1" thickBot="1" x14ac:dyDescent="0.25">
      <c r="A56" s="33" t="s">
        <v>211</v>
      </c>
      <c r="D56">
        <v>3</v>
      </c>
      <c r="E56">
        <v>580.5</v>
      </c>
      <c r="G56" s="25">
        <f t="shared" si="0"/>
        <v>0</v>
      </c>
      <c r="H56" s="25" t="str">
        <f t="shared" si="1"/>
        <v>F</v>
      </c>
      <c r="I56" s="38">
        <v>140.9</v>
      </c>
      <c r="J56" s="38">
        <v>48.1</v>
      </c>
      <c r="K56">
        <f t="shared" si="7"/>
        <v>175.065</v>
      </c>
      <c r="L56">
        <f t="shared" si="8"/>
        <v>208.88200000000001</v>
      </c>
      <c r="M56" s="26">
        <f>AVERAGE(K56:L56)</f>
        <v>191.9735</v>
      </c>
      <c r="AD56" s="39">
        <f>$N$54</f>
        <v>197.54150000000001</v>
      </c>
      <c r="AE56" s="31">
        <f>O50</f>
        <v>187.75670833333334</v>
      </c>
      <c r="AF56" s="37">
        <f t="shared" si="11"/>
        <v>199.79151043296113</v>
      </c>
      <c r="AG56" s="37">
        <f t="shared" si="11"/>
        <v>175.72190623370554</v>
      </c>
    </row>
    <row r="57" spans="1:33" ht="17" thickTop="1" thickBot="1" x14ac:dyDescent="0.25">
      <c r="D57" t="s">
        <v>208</v>
      </c>
      <c r="E57">
        <f>AVERAGE(E54:E56)</f>
        <v>1907.8333333333333</v>
      </c>
      <c r="F57" t="e">
        <f>AVERAGE(F54:F56)</f>
        <v>#DIV/0!</v>
      </c>
      <c r="G57" s="25" t="e">
        <f t="shared" si="0"/>
        <v>#DIV/0!</v>
      </c>
      <c r="H57" s="25" t="e">
        <f t="shared" si="1"/>
        <v>#DIV/0!</v>
      </c>
      <c r="I57">
        <f>AVERAGE(I54:I56)</f>
        <v>135.29999999999998</v>
      </c>
      <c r="J57">
        <f>AVERAGE(J54:J56)</f>
        <v>48.233333333333327</v>
      </c>
      <c r="K57">
        <f t="shared" si="7"/>
        <v>187.10500000000008</v>
      </c>
      <c r="L57">
        <f t="shared" si="8"/>
        <v>207.97800000000001</v>
      </c>
      <c r="M57" s="26"/>
      <c r="AE57" s="31">
        <f>O50</f>
        <v>187.75670833333334</v>
      </c>
      <c r="AF57" s="37">
        <f t="shared" si="11"/>
        <v>199.79151043296113</v>
      </c>
      <c r="AG57" s="37">
        <f t="shared" si="11"/>
        <v>175.72190623370554</v>
      </c>
    </row>
    <row r="58" spans="1:33" ht="17" thickTop="1" thickBot="1" x14ac:dyDescent="0.25">
      <c r="A58" s="33" t="s">
        <v>212</v>
      </c>
      <c r="C58" s="29">
        <v>3</v>
      </c>
      <c r="D58" s="29">
        <v>1</v>
      </c>
      <c r="E58" s="29">
        <v>48.1</v>
      </c>
      <c r="F58" s="29"/>
      <c r="G58" s="25">
        <f t="shared" si="0"/>
        <v>0</v>
      </c>
      <c r="H58" s="25" t="str">
        <f t="shared" si="1"/>
        <v>F</v>
      </c>
      <c r="I58" s="29">
        <v>149.6</v>
      </c>
      <c r="J58" s="29">
        <v>50.2</v>
      </c>
      <c r="K58">
        <f t="shared" si="7"/>
        <v>156.36000000000001</v>
      </c>
      <c r="L58">
        <f t="shared" si="8"/>
        <v>194.64399999999995</v>
      </c>
      <c r="M58" s="26">
        <f>AVERAGE(K58:L58)</f>
        <v>175.50199999999998</v>
      </c>
      <c r="N58" s="27">
        <f>AVERAGE(M58:M60)</f>
        <v>178.96666666666667</v>
      </c>
      <c r="AD58" s="39">
        <f>N58</f>
        <v>178.96666666666667</v>
      </c>
      <c r="AE58" s="31">
        <f>O50</f>
        <v>187.75670833333334</v>
      </c>
      <c r="AF58" s="37">
        <f t="shared" si="11"/>
        <v>199.79151043296113</v>
      </c>
      <c r="AG58" s="37">
        <f t="shared" si="11"/>
        <v>175.72190623370554</v>
      </c>
    </row>
    <row r="59" spans="1:33" ht="17" thickTop="1" thickBot="1" x14ac:dyDescent="0.25">
      <c r="A59" s="33" t="s">
        <v>213</v>
      </c>
      <c r="D59">
        <v>2</v>
      </c>
      <c r="E59" s="38">
        <v>11358.94</v>
      </c>
      <c r="F59" s="38"/>
      <c r="G59" s="25">
        <f t="shared" si="0"/>
        <v>0</v>
      </c>
      <c r="H59" s="25" t="str">
        <f t="shared" si="1"/>
        <v>F</v>
      </c>
      <c r="I59" s="38">
        <v>139.1</v>
      </c>
      <c r="J59" s="38">
        <v>49.6</v>
      </c>
      <c r="K59">
        <f t="shared" si="7"/>
        <v>178.935</v>
      </c>
      <c r="L59">
        <f t="shared" si="8"/>
        <v>198.71199999999999</v>
      </c>
      <c r="M59" s="26">
        <f>AVERAGE(K59:L59)</f>
        <v>188.8235</v>
      </c>
      <c r="AD59">
        <f>N58</f>
        <v>178.96666666666667</v>
      </c>
      <c r="AE59" s="31">
        <f>O50</f>
        <v>187.75670833333334</v>
      </c>
      <c r="AF59" s="37">
        <f t="shared" si="11"/>
        <v>199.79151043296113</v>
      </c>
      <c r="AG59" s="37">
        <f t="shared" si="11"/>
        <v>175.72190623370554</v>
      </c>
    </row>
    <row r="60" spans="1:33" ht="17" thickTop="1" thickBot="1" x14ac:dyDescent="0.25">
      <c r="A60" s="33" t="s">
        <v>214</v>
      </c>
      <c r="D60">
        <v>3</v>
      </c>
      <c r="E60" s="38">
        <v>13851.98</v>
      </c>
      <c r="F60" s="38"/>
      <c r="G60" s="25">
        <f t="shared" si="0"/>
        <v>0</v>
      </c>
      <c r="H60" s="25" t="str">
        <f t="shared" si="1"/>
        <v>F</v>
      </c>
      <c r="I60" s="38">
        <v>153.9</v>
      </c>
      <c r="J60" s="38">
        <v>49.7</v>
      </c>
      <c r="K60">
        <f t="shared" si="7"/>
        <v>147.11500000000001</v>
      </c>
      <c r="L60">
        <f t="shared" si="8"/>
        <v>198.03399999999999</v>
      </c>
      <c r="M60" s="26">
        <f>AVERAGE(K60:L60)</f>
        <v>172.5745</v>
      </c>
      <c r="AD60">
        <f>N58</f>
        <v>178.96666666666667</v>
      </c>
      <c r="AE60" s="31">
        <f>O50</f>
        <v>187.75670833333334</v>
      </c>
      <c r="AF60" s="37">
        <f t="shared" si="11"/>
        <v>199.79151043296113</v>
      </c>
      <c r="AG60" s="37">
        <f t="shared" si="11"/>
        <v>175.72190623370554</v>
      </c>
    </row>
    <row r="61" spans="1:33" ht="17" thickTop="1" thickBot="1" x14ac:dyDescent="0.25">
      <c r="D61" t="s">
        <v>208</v>
      </c>
      <c r="E61">
        <f>AVERAGE(E58:E60)</f>
        <v>8419.6733333333341</v>
      </c>
      <c r="F61" t="e">
        <f>AVERAGE(F58:F60)</f>
        <v>#DIV/0!</v>
      </c>
      <c r="G61" s="25" t="e">
        <f t="shared" si="0"/>
        <v>#DIV/0!</v>
      </c>
      <c r="H61" s="25" t="e">
        <f t="shared" si="1"/>
        <v>#DIV/0!</v>
      </c>
      <c r="I61">
        <f>AVERAGE(I58:I60)</f>
        <v>147.53333333333333</v>
      </c>
      <c r="J61">
        <f>AVERAGE(J58:J60)</f>
        <v>49.833333333333336</v>
      </c>
      <c r="K61">
        <f t="shared" si="7"/>
        <v>160.80333333333334</v>
      </c>
      <c r="L61">
        <f t="shared" si="8"/>
        <v>197.13</v>
      </c>
      <c r="M61" s="26"/>
      <c r="AE61" s="31">
        <f>O50</f>
        <v>187.75670833333334</v>
      </c>
      <c r="AF61" s="37">
        <f t="shared" si="11"/>
        <v>199.79151043296113</v>
      </c>
      <c r="AG61" s="37">
        <f t="shared" si="11"/>
        <v>175.72190623370554</v>
      </c>
    </row>
    <row r="62" spans="1:33" ht="17" thickTop="1" thickBot="1" x14ac:dyDescent="0.25">
      <c r="A62" s="33" t="s">
        <v>215</v>
      </c>
      <c r="C62" s="29">
        <v>4</v>
      </c>
      <c r="D62" s="29">
        <v>1</v>
      </c>
      <c r="E62" s="29">
        <v>1146.93</v>
      </c>
      <c r="F62" s="29"/>
      <c r="G62" s="25">
        <f t="shared" si="0"/>
        <v>0</v>
      </c>
      <c r="H62" s="25" t="str">
        <f t="shared" si="1"/>
        <v>F</v>
      </c>
      <c r="I62" s="29">
        <v>153.30000000000001</v>
      </c>
      <c r="J62" s="29">
        <v>47.6</v>
      </c>
      <c r="K62">
        <f t="shared" si="7"/>
        <v>148.40499999999997</v>
      </c>
      <c r="L62">
        <f t="shared" si="8"/>
        <v>212.27199999999999</v>
      </c>
      <c r="M62" s="26">
        <f>AVERAGE(K62:L62)</f>
        <v>180.33849999999998</v>
      </c>
      <c r="N62" s="27">
        <f>AVERAGE(M62:M64)</f>
        <v>184.32216666666667</v>
      </c>
      <c r="AD62" s="39">
        <f>N62</f>
        <v>184.32216666666667</v>
      </c>
      <c r="AE62" s="31">
        <f>O50</f>
        <v>187.75670833333334</v>
      </c>
      <c r="AF62" s="37">
        <f t="shared" si="11"/>
        <v>199.79151043296113</v>
      </c>
      <c r="AG62" s="37">
        <f t="shared" si="11"/>
        <v>175.72190623370554</v>
      </c>
    </row>
    <row r="63" spans="1:33" ht="17" thickTop="1" thickBot="1" x14ac:dyDescent="0.25">
      <c r="A63" s="33" t="s">
        <v>216</v>
      </c>
      <c r="D63">
        <v>2</v>
      </c>
      <c r="E63" s="38">
        <v>1123.08</v>
      </c>
      <c r="F63" s="38"/>
      <c r="G63" s="25">
        <f t="shared" si="0"/>
        <v>0</v>
      </c>
      <c r="H63" s="25" t="str">
        <f t="shared" si="1"/>
        <v>F</v>
      </c>
      <c r="I63" s="38">
        <v>143.1</v>
      </c>
      <c r="J63" s="38">
        <v>48.7</v>
      </c>
      <c r="K63">
        <f t="shared" si="7"/>
        <v>170.33500000000004</v>
      </c>
      <c r="L63">
        <f t="shared" si="8"/>
        <v>204.81399999999996</v>
      </c>
      <c r="M63" s="26">
        <f>AVERAGE(K63:L63)</f>
        <v>187.5745</v>
      </c>
      <c r="AD63">
        <f>N62</f>
        <v>184.32216666666667</v>
      </c>
      <c r="AE63" s="31">
        <f>O50</f>
        <v>187.75670833333334</v>
      </c>
      <c r="AF63" s="37">
        <f t="shared" si="11"/>
        <v>199.79151043296113</v>
      </c>
      <c r="AG63" s="37">
        <f t="shared" si="11"/>
        <v>175.72190623370554</v>
      </c>
    </row>
    <row r="64" spans="1:33" ht="17" thickTop="1" thickBot="1" x14ac:dyDescent="0.25">
      <c r="A64" s="33" t="s">
        <v>217</v>
      </c>
      <c r="D64">
        <v>3</v>
      </c>
      <c r="E64" s="38">
        <v>1246.02</v>
      </c>
      <c r="F64" s="38"/>
      <c r="G64" s="25">
        <f t="shared" si="0"/>
        <v>0</v>
      </c>
      <c r="H64" s="25" t="str">
        <f t="shared" si="1"/>
        <v>F</v>
      </c>
      <c r="I64" s="38">
        <v>136.30000000000001</v>
      </c>
      <c r="J64" s="38">
        <v>51.6</v>
      </c>
      <c r="K64">
        <f t="shared" si="7"/>
        <v>184.95499999999998</v>
      </c>
      <c r="L64">
        <f t="shared" si="8"/>
        <v>185.15199999999999</v>
      </c>
      <c r="M64" s="26">
        <f>AVERAGE(K64:L64)</f>
        <v>185.05349999999999</v>
      </c>
      <c r="AD64">
        <f>N62</f>
        <v>184.32216666666667</v>
      </c>
      <c r="AE64" s="31">
        <f>O50</f>
        <v>187.75670833333334</v>
      </c>
      <c r="AF64" s="37">
        <f t="shared" si="11"/>
        <v>199.79151043296113</v>
      </c>
      <c r="AG64" s="37">
        <f t="shared" si="11"/>
        <v>175.72190623370554</v>
      </c>
    </row>
    <row r="65" spans="1:33" ht="17" thickTop="1" thickBot="1" x14ac:dyDescent="0.25">
      <c r="D65" t="s">
        <v>208</v>
      </c>
      <c r="E65">
        <f>AVERAGE(E62:E64)</f>
        <v>1172.01</v>
      </c>
      <c r="F65" t="e">
        <f>AVERAGE(F62:F64)</f>
        <v>#DIV/0!</v>
      </c>
      <c r="G65" s="25" t="e">
        <f t="shared" si="0"/>
        <v>#DIV/0!</v>
      </c>
      <c r="H65" s="25" t="e">
        <f t="shared" si="1"/>
        <v>#DIV/0!</v>
      </c>
      <c r="I65">
        <f>AVERAGE(I62:I64)</f>
        <v>144.23333333333332</v>
      </c>
      <c r="J65">
        <f>AVERAGE(J62:J64)</f>
        <v>49.300000000000004</v>
      </c>
      <c r="K65">
        <f t="shared" si="7"/>
        <v>167.89833333333337</v>
      </c>
      <c r="L65">
        <f t="shared" si="8"/>
        <v>200.74599999999998</v>
      </c>
      <c r="M65" s="26"/>
      <c r="AE65" s="31">
        <f>O50</f>
        <v>187.75670833333334</v>
      </c>
      <c r="AF65" s="37">
        <f t="shared" si="11"/>
        <v>199.79151043296113</v>
      </c>
      <c r="AG65" s="37">
        <f t="shared" si="11"/>
        <v>175.72190623370554</v>
      </c>
    </row>
    <row r="66" spans="1:33" ht="17" thickTop="1" thickBot="1" x14ac:dyDescent="0.25">
      <c r="A66" s="33" t="s">
        <v>218</v>
      </c>
      <c r="C66" s="29">
        <v>5</v>
      </c>
      <c r="D66" s="29">
        <v>1</v>
      </c>
      <c r="E66" s="29">
        <v>51.6</v>
      </c>
      <c r="F66" s="29"/>
      <c r="G66" s="25">
        <f t="shared" ref="G66:G73" si="12">F66/E66</f>
        <v>0</v>
      </c>
      <c r="H66" s="25" t="str">
        <f t="shared" ref="H66:H73" si="13">IF(G66&lt;1.5, "F", "G")</f>
        <v>F</v>
      </c>
      <c r="I66" s="29">
        <v>142.1</v>
      </c>
      <c r="J66" s="29">
        <v>48.4</v>
      </c>
      <c r="K66">
        <f t="shared" si="7"/>
        <v>172.48500000000001</v>
      </c>
      <c r="L66">
        <f t="shared" si="8"/>
        <v>206.84800000000001</v>
      </c>
      <c r="M66" s="26">
        <f>AVERAGE(K66:L66)</f>
        <v>189.66650000000001</v>
      </c>
      <c r="N66" s="27">
        <f>AVERAGE(M66:M68)</f>
        <v>179.96433333333334</v>
      </c>
      <c r="AD66" s="39">
        <f>N66</f>
        <v>179.96433333333334</v>
      </c>
      <c r="AE66" s="31">
        <f>O50</f>
        <v>187.75670833333334</v>
      </c>
      <c r="AF66" s="37">
        <f t="shared" si="11"/>
        <v>199.79151043296113</v>
      </c>
      <c r="AG66" s="37">
        <f t="shared" si="11"/>
        <v>175.72190623370554</v>
      </c>
    </row>
    <row r="67" spans="1:33" ht="17" thickTop="1" thickBot="1" x14ac:dyDescent="0.25">
      <c r="A67" s="33" t="s">
        <v>219</v>
      </c>
      <c r="D67">
        <v>2</v>
      </c>
      <c r="E67" s="38">
        <v>5572.02</v>
      </c>
      <c r="F67" s="38"/>
      <c r="G67" s="25">
        <f t="shared" si="12"/>
        <v>0</v>
      </c>
      <c r="H67" s="25" t="str">
        <f t="shared" si="13"/>
        <v>F</v>
      </c>
      <c r="I67" s="38">
        <v>159.30000000000001</v>
      </c>
      <c r="J67" s="38">
        <v>49.5</v>
      </c>
      <c r="K67">
        <f t="shared" si="7"/>
        <v>135.505</v>
      </c>
      <c r="L67">
        <f t="shared" si="8"/>
        <v>199.39</v>
      </c>
      <c r="M67" s="26">
        <f>AVERAGE(K67:L67)</f>
        <v>167.44749999999999</v>
      </c>
      <c r="AD67">
        <f>N66</f>
        <v>179.96433333333334</v>
      </c>
      <c r="AE67" s="31">
        <f>O50</f>
        <v>187.75670833333334</v>
      </c>
      <c r="AF67" s="37">
        <f t="shared" ref="AF67:AG72" si="14">AF66</f>
        <v>199.79151043296113</v>
      </c>
      <c r="AG67" s="37">
        <f t="shared" si="14"/>
        <v>175.72190623370554</v>
      </c>
    </row>
    <row r="68" spans="1:33" ht="17" thickTop="1" thickBot="1" x14ac:dyDescent="0.25">
      <c r="A68" s="33" t="s">
        <v>220</v>
      </c>
      <c r="D68">
        <v>3</v>
      </c>
      <c r="E68" s="38">
        <v>7177.2</v>
      </c>
      <c r="F68" s="38"/>
      <c r="G68" s="25">
        <f t="shared" si="12"/>
        <v>0</v>
      </c>
      <c r="H68" s="25" t="str">
        <f t="shared" si="13"/>
        <v>F</v>
      </c>
      <c r="I68" s="38">
        <v>142.19999999999999</v>
      </c>
      <c r="J68" s="38">
        <v>50.4</v>
      </c>
      <c r="K68">
        <f t="shared" si="7"/>
        <v>172.27000000000004</v>
      </c>
      <c r="L68">
        <f t="shared" si="8"/>
        <v>193.28800000000001</v>
      </c>
      <c r="M68" s="48">
        <f>AVERAGE(K68:L68)</f>
        <v>182.77900000000002</v>
      </c>
      <c r="AD68">
        <f>N66</f>
        <v>179.96433333333334</v>
      </c>
      <c r="AE68" s="31">
        <f>O50</f>
        <v>187.75670833333334</v>
      </c>
      <c r="AF68" s="37">
        <f t="shared" si="14"/>
        <v>199.79151043296113</v>
      </c>
      <c r="AG68" s="37">
        <f t="shared" si="14"/>
        <v>175.72190623370554</v>
      </c>
    </row>
    <row r="69" spans="1:33" ht="17" thickTop="1" thickBot="1" x14ac:dyDescent="0.25">
      <c r="D69" t="s">
        <v>208</v>
      </c>
      <c r="E69">
        <f>AVERAGE(E66:E68)</f>
        <v>4266.9399999999996</v>
      </c>
      <c r="F69" t="e">
        <f>AVERAGE(F66:F68)</f>
        <v>#DIV/0!</v>
      </c>
      <c r="G69" s="25" t="e">
        <f t="shared" si="12"/>
        <v>#DIV/0!</v>
      </c>
      <c r="H69" s="25" t="e">
        <f t="shared" si="13"/>
        <v>#DIV/0!</v>
      </c>
      <c r="I69">
        <f>AVERAGE(I66:I68)</f>
        <v>147.86666666666665</v>
      </c>
      <c r="J69">
        <f>AVERAGE(J66:J68)</f>
        <v>49.433333333333337</v>
      </c>
      <c r="K69">
        <f t="shared" si="7"/>
        <v>160.0866666666667</v>
      </c>
      <c r="L69">
        <f t="shared" si="8"/>
        <v>199.84199999999998</v>
      </c>
      <c r="M69" s="26"/>
      <c r="AE69" s="31">
        <f>O50</f>
        <v>187.75670833333334</v>
      </c>
      <c r="AF69" s="37">
        <f t="shared" si="14"/>
        <v>199.79151043296113</v>
      </c>
      <c r="AG69" s="37">
        <f t="shared" si="14"/>
        <v>175.72190623370554</v>
      </c>
    </row>
    <row r="70" spans="1:33" ht="17" thickTop="1" thickBot="1" x14ac:dyDescent="0.25">
      <c r="A70" s="33" t="s">
        <v>221</v>
      </c>
      <c r="C70" s="41">
        <v>6</v>
      </c>
      <c r="D70" s="41">
        <v>1</v>
      </c>
      <c r="E70" s="41">
        <v>9188.0300000000007</v>
      </c>
      <c r="F70" s="41"/>
      <c r="G70" s="25">
        <f t="shared" si="12"/>
        <v>0</v>
      </c>
      <c r="H70" s="25" t="str">
        <f t="shared" si="13"/>
        <v>F</v>
      </c>
      <c r="I70" s="41">
        <v>140.30000000000001</v>
      </c>
      <c r="J70" s="41">
        <v>46.8</v>
      </c>
      <c r="K70">
        <f t="shared" si="7"/>
        <v>176.35499999999996</v>
      </c>
      <c r="L70">
        <f t="shared" si="8"/>
        <v>217.69600000000003</v>
      </c>
      <c r="M70" s="26">
        <f>AVERAGE(K70:L70)</f>
        <v>197.02549999999999</v>
      </c>
      <c r="N70" s="27">
        <f>AVERAGE(M70:M72)</f>
        <v>204.64983333333331</v>
      </c>
      <c r="AD70" s="42">
        <f>N70</f>
        <v>204.64983333333331</v>
      </c>
      <c r="AE70" s="31">
        <f>O50</f>
        <v>187.75670833333334</v>
      </c>
      <c r="AF70" s="37">
        <f t="shared" si="14"/>
        <v>199.79151043296113</v>
      </c>
      <c r="AG70" s="37">
        <f t="shared" si="14"/>
        <v>175.72190623370554</v>
      </c>
    </row>
    <row r="71" spans="1:33" ht="17" thickTop="1" thickBot="1" x14ac:dyDescent="0.25">
      <c r="A71" s="33" t="s">
        <v>222</v>
      </c>
      <c r="D71">
        <v>2</v>
      </c>
      <c r="E71" s="43">
        <v>6037.01</v>
      </c>
      <c r="F71" s="43"/>
      <c r="G71" s="25">
        <f t="shared" si="12"/>
        <v>0</v>
      </c>
      <c r="H71" s="25" t="str">
        <f t="shared" si="13"/>
        <v>F</v>
      </c>
      <c r="I71" s="43">
        <v>124.5</v>
      </c>
      <c r="J71" s="43">
        <v>47.7</v>
      </c>
      <c r="K71">
        <f t="shared" si="7"/>
        <v>210.32499999999999</v>
      </c>
      <c r="L71">
        <f t="shared" si="8"/>
        <v>211.59399999999999</v>
      </c>
      <c r="M71" s="26">
        <f>AVERAGE(K71:L71)</f>
        <v>210.95949999999999</v>
      </c>
      <c r="AD71">
        <f>N70</f>
        <v>204.64983333333331</v>
      </c>
      <c r="AE71" s="31">
        <f>O50</f>
        <v>187.75670833333334</v>
      </c>
      <c r="AF71" s="37">
        <f t="shared" si="14"/>
        <v>199.79151043296113</v>
      </c>
      <c r="AG71" s="37">
        <f t="shared" si="14"/>
        <v>175.72190623370554</v>
      </c>
    </row>
    <row r="72" spans="1:33" ht="17" thickTop="1" thickBot="1" x14ac:dyDescent="0.25">
      <c r="A72" s="33" t="s">
        <v>223</v>
      </c>
      <c r="D72">
        <v>3</v>
      </c>
      <c r="E72" s="43">
        <v>3725.95</v>
      </c>
      <c r="F72" s="43"/>
      <c r="G72" s="25">
        <f t="shared" si="12"/>
        <v>0</v>
      </c>
      <c r="H72" s="25" t="str">
        <f t="shared" si="13"/>
        <v>F</v>
      </c>
      <c r="I72" s="43">
        <v>132.30000000000001</v>
      </c>
      <c r="J72" s="43">
        <v>46.7</v>
      </c>
      <c r="K72">
        <f t="shared" si="7"/>
        <v>193.55500000000001</v>
      </c>
      <c r="L72">
        <f t="shared" si="8"/>
        <v>218.37399999999997</v>
      </c>
      <c r="M72" s="26">
        <f>AVERAGE(K72:L72)</f>
        <v>205.96449999999999</v>
      </c>
      <c r="AD72">
        <f>N70</f>
        <v>204.64983333333331</v>
      </c>
      <c r="AE72" s="31">
        <f>O50</f>
        <v>187.75670833333334</v>
      </c>
      <c r="AF72" s="37">
        <f t="shared" si="14"/>
        <v>199.79151043296113</v>
      </c>
      <c r="AG72" s="37">
        <f t="shared" si="14"/>
        <v>175.72190623370554</v>
      </c>
    </row>
    <row r="73" spans="1:33" ht="17" thickTop="1" thickBot="1" x14ac:dyDescent="0.25">
      <c r="D73" t="s">
        <v>208</v>
      </c>
      <c r="E73">
        <f>AVERAGE(E70:E72)</f>
        <v>6316.9966666666669</v>
      </c>
      <c r="F73" t="e">
        <f>AVERAGE(F70:F72)</f>
        <v>#DIV/0!</v>
      </c>
      <c r="G73" s="25" t="e">
        <f t="shared" si="12"/>
        <v>#DIV/0!</v>
      </c>
      <c r="H73" s="25" t="e">
        <f t="shared" si="13"/>
        <v>#DIV/0!</v>
      </c>
      <c r="I73">
        <f>AVERAGE(I70:I72)</f>
        <v>132.36666666666667</v>
      </c>
      <c r="J73">
        <f>AVERAGE(J70:J72)</f>
        <v>47.066666666666663</v>
      </c>
      <c r="K73">
        <f t="shared" si="7"/>
        <v>193.41166666666669</v>
      </c>
      <c r="L73">
        <f t="shared" si="8"/>
        <v>215.88800000000003</v>
      </c>
      <c r="M73" s="26"/>
    </row>
    <row r="74" spans="1:33" s="25" customFormat="1" ht="17" thickTop="1" thickBot="1" x14ac:dyDescent="0.25">
      <c r="A74" s="23" t="s">
        <v>204</v>
      </c>
      <c r="B74" s="24" t="s">
        <v>228</v>
      </c>
      <c r="C74" s="25">
        <v>1</v>
      </c>
      <c r="D74" s="25">
        <v>1</v>
      </c>
      <c r="E74" s="25">
        <v>2211.71</v>
      </c>
      <c r="G74" s="25">
        <f>F74/E74</f>
        <v>0</v>
      </c>
      <c r="H74" s="25" t="str">
        <f>IF(G74&lt;1.5, "F", "G")</f>
        <v>F</v>
      </c>
      <c r="I74" s="25">
        <v>113.8</v>
      </c>
      <c r="J74" s="25">
        <v>34.1</v>
      </c>
      <c r="K74" s="25">
        <f>-2.15*I74+478</f>
        <v>233.33</v>
      </c>
      <c r="L74" s="25">
        <f t="shared" si="8"/>
        <v>303.80200000000002</v>
      </c>
      <c r="M74" s="26">
        <f>AVERAGE(K74:L74)</f>
        <v>268.56600000000003</v>
      </c>
      <c r="N74" s="27">
        <f>AVERAGE(M74:M76)</f>
        <v>272.01133333333331</v>
      </c>
      <c r="O74" s="45">
        <f>AVERAGE(N74,N78,N82,N86,N90,N94)</f>
        <v>257.56119444444448</v>
      </c>
      <c r="P74" s="25">
        <f>AVERAGE(K74:K76,K78:K80,K82:K84,K86:K88,K90:K92,K94:K96)</f>
        <v>246.57638888888889</v>
      </c>
      <c r="Q74" s="25">
        <f>AVERAGE(L74:L76,L78:L80,L82:L84,L86:L88,L90:L92,L94:L96)</f>
        <v>268.54600000000005</v>
      </c>
      <c r="S74" s="46">
        <f>_xlfn.STDEV.S(M74:M76,M78:M80,M82,M86:M88,M90:M92,M94:M96, M84, M83)</f>
        <v>11.337794778759301</v>
      </c>
      <c r="T74">
        <f>AVERAGE(I74:I97)</f>
        <v>107.63888888888887</v>
      </c>
      <c r="U74">
        <f>AVERAGE(J74:J97)</f>
        <v>39.300000000000011</v>
      </c>
      <c r="AD74" s="31">
        <f>$N$74</f>
        <v>272.01133333333331</v>
      </c>
      <c r="AE74" s="31">
        <f>O74</f>
        <v>257.56119444444448</v>
      </c>
      <c r="AF74" s="47">
        <f>O74+S74</f>
        <v>268.89898922320378</v>
      </c>
      <c r="AG74" s="47">
        <f>O74-S74</f>
        <v>246.22339966568518</v>
      </c>
    </row>
    <row r="75" spans="1:33" ht="17" thickTop="1" thickBot="1" x14ac:dyDescent="0.25">
      <c r="A75" s="33" t="s">
        <v>206</v>
      </c>
      <c r="D75">
        <v>2</v>
      </c>
      <c r="E75">
        <v>1180.1300000000001</v>
      </c>
      <c r="G75" s="25">
        <f>F75/E75</f>
        <v>0</v>
      </c>
      <c r="H75" s="25" t="str">
        <f>IF(G75&lt;1.5, "F", "G")</f>
        <v>F</v>
      </c>
      <c r="I75">
        <v>116.1</v>
      </c>
      <c r="J75">
        <v>32.9</v>
      </c>
      <c r="K75">
        <f t="shared" ref="K75:K138" si="15">-2.15*I75+478</f>
        <v>228.38500000000002</v>
      </c>
      <c r="L75">
        <f t="shared" si="8"/>
        <v>311.93799999999999</v>
      </c>
      <c r="M75" s="26">
        <f>AVERAGE(K75:L75)</f>
        <v>270.16149999999999</v>
      </c>
      <c r="AD75">
        <f>N74</f>
        <v>272.01133333333331</v>
      </c>
      <c r="AE75" s="31">
        <f>O74</f>
        <v>257.56119444444448</v>
      </c>
      <c r="AF75" s="37">
        <f t="shared" ref="AF75:AG90" si="16">AF74</f>
        <v>268.89898922320378</v>
      </c>
      <c r="AG75" s="37">
        <f t="shared" si="16"/>
        <v>246.22339966568518</v>
      </c>
    </row>
    <row r="76" spans="1:33" ht="17" thickTop="1" thickBot="1" x14ac:dyDescent="0.25">
      <c r="A76" s="33" t="s">
        <v>207</v>
      </c>
      <c r="D76">
        <v>3</v>
      </c>
      <c r="E76">
        <v>1674.31</v>
      </c>
      <c r="F76">
        <v>32.9</v>
      </c>
      <c r="G76" s="25">
        <f>F76/E76</f>
        <v>1.9649885624525923E-2</v>
      </c>
      <c r="I76" s="25">
        <v>106.3</v>
      </c>
      <c r="J76" s="38">
        <v>33.9</v>
      </c>
      <c r="K76">
        <f t="shared" si="15"/>
        <v>249.45500000000001</v>
      </c>
      <c r="L76">
        <f t="shared" si="8"/>
        <v>305.15800000000002</v>
      </c>
      <c r="M76" s="26">
        <f>AVERAGE(K76:L76)</f>
        <v>277.30650000000003</v>
      </c>
      <c r="AD76">
        <f>N74</f>
        <v>272.01133333333331</v>
      </c>
      <c r="AE76" s="31">
        <f>O74</f>
        <v>257.56119444444448</v>
      </c>
      <c r="AF76" s="37">
        <f t="shared" si="16"/>
        <v>268.89898922320378</v>
      </c>
      <c r="AG76" s="37">
        <f t="shared" si="16"/>
        <v>246.22339966568518</v>
      </c>
    </row>
    <row r="77" spans="1:33" ht="17" thickTop="1" thickBot="1" x14ac:dyDescent="0.25">
      <c r="D77" t="s">
        <v>208</v>
      </c>
      <c r="E77">
        <f>AVERAGE(E74:E76)</f>
        <v>1688.7166666666665</v>
      </c>
      <c r="F77">
        <f>AVERAGE(F74:F76)</f>
        <v>32.9</v>
      </c>
      <c r="G77" s="25">
        <f>F77/E77</f>
        <v>1.948224983468709E-2</v>
      </c>
      <c r="H77" s="25" t="str">
        <f t="shared" ref="H77:H86" si="17">IF(G77&lt;1.5, "F", "G")</f>
        <v>F</v>
      </c>
      <c r="I77">
        <f>AVERAGE(I74:I76)</f>
        <v>112.06666666666666</v>
      </c>
      <c r="J77">
        <f>AVERAGE(J74:J76)</f>
        <v>33.633333333333333</v>
      </c>
      <c r="K77">
        <f t="shared" si="15"/>
        <v>237.05666666666667</v>
      </c>
      <c r="L77">
        <f t="shared" si="8"/>
        <v>306.96600000000001</v>
      </c>
      <c r="M77" s="26"/>
      <c r="AE77" s="31">
        <f>O74</f>
        <v>257.56119444444448</v>
      </c>
      <c r="AF77" s="37">
        <f t="shared" si="16"/>
        <v>268.89898922320378</v>
      </c>
      <c r="AG77" s="37">
        <f t="shared" si="16"/>
        <v>246.22339966568518</v>
      </c>
    </row>
    <row r="78" spans="1:33" ht="17" thickTop="1" thickBot="1" x14ac:dyDescent="0.25">
      <c r="A78" s="33" t="s">
        <v>209</v>
      </c>
      <c r="C78" s="29">
        <v>2</v>
      </c>
      <c r="D78" s="29">
        <v>1</v>
      </c>
      <c r="E78">
        <v>3320.82</v>
      </c>
      <c r="G78" s="25">
        <f>F78/E78</f>
        <v>0</v>
      </c>
      <c r="H78" s="25" t="str">
        <f t="shared" si="17"/>
        <v>F</v>
      </c>
      <c r="I78" s="38">
        <v>113.5</v>
      </c>
      <c r="J78" s="38">
        <v>34.700000000000003</v>
      </c>
      <c r="K78">
        <f t="shared" si="15"/>
        <v>233.97500000000002</v>
      </c>
      <c r="L78">
        <f t="shared" si="8"/>
        <v>299.73399999999998</v>
      </c>
      <c r="M78" s="26">
        <f>AVERAGE(K78:L78)</f>
        <v>266.85450000000003</v>
      </c>
      <c r="N78" s="27">
        <f>AVERAGE(M78:M80)</f>
        <v>266.95633333333336</v>
      </c>
      <c r="AD78" s="39">
        <f>$N$78</f>
        <v>266.95633333333336</v>
      </c>
      <c r="AE78" s="31">
        <f>O74</f>
        <v>257.56119444444448</v>
      </c>
      <c r="AF78" s="37">
        <f t="shared" si="16"/>
        <v>268.89898922320378</v>
      </c>
      <c r="AG78" s="37">
        <f t="shared" si="16"/>
        <v>246.22339966568518</v>
      </c>
    </row>
    <row r="79" spans="1:33" ht="17" thickTop="1" thickBot="1" x14ac:dyDescent="0.25">
      <c r="A79" s="33" t="s">
        <v>210</v>
      </c>
      <c r="D79">
        <v>2</v>
      </c>
      <c r="E79">
        <v>3818.15</v>
      </c>
      <c r="G79" s="25">
        <v>42</v>
      </c>
      <c r="H79" s="25" t="str">
        <f t="shared" si="17"/>
        <v>G</v>
      </c>
      <c r="I79" s="38">
        <v>113.5</v>
      </c>
      <c r="J79" s="38">
        <v>34.299999999999997</v>
      </c>
      <c r="K79">
        <f t="shared" si="15"/>
        <v>233.97500000000002</v>
      </c>
      <c r="L79">
        <f t="shared" si="8"/>
        <v>302.44600000000003</v>
      </c>
      <c r="M79" s="26">
        <f>AVERAGE(K79:L79)</f>
        <v>268.21050000000002</v>
      </c>
      <c r="AD79" s="39">
        <f>$N$78</f>
        <v>266.95633333333336</v>
      </c>
      <c r="AE79" s="31">
        <f>O74</f>
        <v>257.56119444444448</v>
      </c>
      <c r="AF79" s="37">
        <f t="shared" si="16"/>
        <v>268.89898922320378</v>
      </c>
      <c r="AG79" s="37">
        <f t="shared" si="16"/>
        <v>246.22339966568518</v>
      </c>
    </row>
    <row r="80" spans="1:33" ht="17" thickTop="1" thickBot="1" x14ac:dyDescent="0.25">
      <c r="A80" s="33" t="s">
        <v>211</v>
      </c>
      <c r="D80">
        <v>3</v>
      </c>
      <c r="E80">
        <v>4438.3599999999997</v>
      </c>
      <c r="G80" s="25">
        <v>41.4</v>
      </c>
      <c r="H80" s="25" t="str">
        <f t="shared" si="17"/>
        <v>G</v>
      </c>
      <c r="I80" s="38">
        <v>117</v>
      </c>
      <c r="J80" s="38">
        <v>33.9</v>
      </c>
      <c r="K80">
        <f t="shared" si="15"/>
        <v>226.45000000000002</v>
      </c>
      <c r="L80">
        <f t="shared" si="8"/>
        <v>305.15800000000002</v>
      </c>
      <c r="M80" s="26">
        <f>AVERAGE(K80:L80)</f>
        <v>265.80400000000003</v>
      </c>
      <c r="AD80" s="39">
        <f>$N$78</f>
        <v>266.95633333333336</v>
      </c>
      <c r="AE80" s="31">
        <f>O74</f>
        <v>257.56119444444448</v>
      </c>
      <c r="AF80" s="37">
        <f t="shared" si="16"/>
        <v>268.89898922320378</v>
      </c>
      <c r="AG80" s="37">
        <f t="shared" si="16"/>
        <v>246.22339966568518</v>
      </c>
    </row>
    <row r="81" spans="1:33" ht="17" thickTop="1" thickBot="1" x14ac:dyDescent="0.25">
      <c r="D81" t="s">
        <v>208</v>
      </c>
      <c r="E81">
        <f>AVERAGE(E78:E80)</f>
        <v>3859.11</v>
      </c>
      <c r="F81" t="e">
        <f>AVERAGE(F78:F80)</f>
        <v>#DIV/0!</v>
      </c>
      <c r="G81" s="25" t="e">
        <f t="shared" ref="G81:G86" si="18">F81/E81</f>
        <v>#DIV/0!</v>
      </c>
      <c r="H81" s="25" t="e">
        <f t="shared" si="17"/>
        <v>#DIV/0!</v>
      </c>
      <c r="I81">
        <f>AVERAGE(I78:I80)</f>
        <v>114.66666666666667</v>
      </c>
      <c r="J81">
        <f>AVERAGE(J78:J80)</f>
        <v>34.300000000000004</v>
      </c>
      <c r="K81">
        <f t="shared" si="15"/>
        <v>231.46666666666667</v>
      </c>
      <c r="L81">
        <f t="shared" si="8"/>
        <v>302.44599999999997</v>
      </c>
      <c r="M81" s="26"/>
      <c r="AE81" s="31">
        <f>O74</f>
        <v>257.56119444444448</v>
      </c>
      <c r="AF81" s="37">
        <f t="shared" si="16"/>
        <v>268.89898922320378</v>
      </c>
      <c r="AG81" s="37">
        <f t="shared" si="16"/>
        <v>246.22339966568518</v>
      </c>
    </row>
    <row r="82" spans="1:33" ht="17" thickTop="1" thickBot="1" x14ac:dyDescent="0.25">
      <c r="A82" s="33" t="s">
        <v>212</v>
      </c>
      <c r="C82" s="29">
        <v>3</v>
      </c>
      <c r="D82" s="29">
        <v>1</v>
      </c>
      <c r="E82" s="29"/>
      <c r="F82" s="29"/>
      <c r="G82" s="25" t="e">
        <f t="shared" si="18"/>
        <v>#DIV/0!</v>
      </c>
      <c r="H82" s="25" t="e">
        <f t="shared" si="17"/>
        <v>#DIV/0!</v>
      </c>
      <c r="I82" s="29">
        <v>103.4</v>
      </c>
      <c r="J82" s="29">
        <v>40.6</v>
      </c>
      <c r="K82">
        <f t="shared" si="15"/>
        <v>255.69</v>
      </c>
      <c r="L82">
        <f t="shared" si="8"/>
        <v>259.73199999999997</v>
      </c>
      <c r="M82" s="26">
        <f>AVERAGE(K82:L82)</f>
        <v>257.71100000000001</v>
      </c>
      <c r="N82" s="27">
        <f>AVERAGE(M82:M84)</f>
        <v>248.06399999999999</v>
      </c>
      <c r="AD82" s="39">
        <f>N82</f>
        <v>248.06399999999999</v>
      </c>
      <c r="AE82" s="31">
        <f>O74</f>
        <v>257.56119444444448</v>
      </c>
      <c r="AF82" s="37">
        <f t="shared" si="16"/>
        <v>268.89898922320378</v>
      </c>
      <c r="AG82" s="37">
        <f t="shared" si="16"/>
        <v>246.22339966568518</v>
      </c>
    </row>
    <row r="83" spans="1:33" ht="17" thickTop="1" thickBot="1" x14ac:dyDescent="0.25">
      <c r="A83" s="33" t="s">
        <v>213</v>
      </c>
      <c r="D83">
        <v>2</v>
      </c>
      <c r="E83" s="38"/>
      <c r="F83" s="38"/>
      <c r="G83" s="25" t="e">
        <f t="shared" si="18"/>
        <v>#DIV/0!</v>
      </c>
      <c r="H83" s="25" t="e">
        <f t="shared" si="17"/>
        <v>#DIV/0!</v>
      </c>
      <c r="I83" s="38">
        <v>119.4</v>
      </c>
      <c r="J83" s="38">
        <v>42.9</v>
      </c>
      <c r="K83">
        <f t="shared" si="15"/>
        <v>221.29000000000002</v>
      </c>
      <c r="L83">
        <f t="shared" si="8"/>
        <v>244.13799999999998</v>
      </c>
      <c r="M83" s="26">
        <f>AVERAGE(K83:L83)</f>
        <v>232.714</v>
      </c>
      <c r="AD83">
        <f>N82</f>
        <v>248.06399999999999</v>
      </c>
      <c r="AE83" s="31">
        <f>O74</f>
        <v>257.56119444444448</v>
      </c>
      <c r="AF83" s="37">
        <f t="shared" si="16"/>
        <v>268.89898922320378</v>
      </c>
      <c r="AG83" s="37">
        <f t="shared" si="16"/>
        <v>246.22339966568518</v>
      </c>
    </row>
    <row r="84" spans="1:33" ht="17" thickTop="1" thickBot="1" x14ac:dyDescent="0.25">
      <c r="A84" s="33" t="s">
        <v>214</v>
      </c>
      <c r="D84">
        <v>3</v>
      </c>
      <c r="E84" s="38"/>
      <c r="F84" s="38"/>
      <c r="G84" s="25" t="e">
        <f t="shared" si="18"/>
        <v>#DIV/0!</v>
      </c>
      <c r="H84" s="25" t="e">
        <f t="shared" si="17"/>
        <v>#DIV/0!</v>
      </c>
      <c r="I84" s="38">
        <v>103.6</v>
      </c>
      <c r="J84" s="38">
        <v>41.7</v>
      </c>
      <c r="K84">
        <f t="shared" si="15"/>
        <v>255.26000000000002</v>
      </c>
      <c r="L84">
        <f t="shared" si="8"/>
        <v>252.27399999999994</v>
      </c>
      <c r="M84" s="26">
        <f>AVERAGE(K84:L84)</f>
        <v>253.767</v>
      </c>
      <c r="AD84">
        <f>N82</f>
        <v>248.06399999999999</v>
      </c>
      <c r="AE84" s="31">
        <f>O74</f>
        <v>257.56119444444448</v>
      </c>
      <c r="AF84" s="37">
        <f t="shared" si="16"/>
        <v>268.89898922320378</v>
      </c>
      <c r="AG84" s="37">
        <f t="shared" si="16"/>
        <v>246.22339966568518</v>
      </c>
    </row>
    <row r="85" spans="1:33" ht="17" thickTop="1" thickBot="1" x14ac:dyDescent="0.25">
      <c r="D85" t="s">
        <v>208</v>
      </c>
      <c r="E85" t="e">
        <f>AVERAGE(E82:E84)</f>
        <v>#DIV/0!</v>
      </c>
      <c r="F85" t="e">
        <f>AVERAGE(F82:F84)</f>
        <v>#DIV/0!</v>
      </c>
      <c r="G85" s="25" t="e">
        <f t="shared" si="18"/>
        <v>#DIV/0!</v>
      </c>
      <c r="H85" s="25" t="e">
        <f t="shared" si="17"/>
        <v>#DIV/0!</v>
      </c>
      <c r="I85">
        <f>AVERAGE(I82:I84)</f>
        <v>108.8</v>
      </c>
      <c r="J85">
        <f>AVERAGE(J82:J84)</f>
        <v>41.733333333333334</v>
      </c>
      <c r="K85">
        <f t="shared" si="15"/>
        <v>244.08</v>
      </c>
      <c r="L85">
        <f t="shared" si="8"/>
        <v>252.048</v>
      </c>
      <c r="M85" s="26"/>
      <c r="AE85" s="31">
        <f>O74</f>
        <v>257.56119444444448</v>
      </c>
      <c r="AF85" s="37">
        <f t="shared" si="16"/>
        <v>268.89898922320378</v>
      </c>
      <c r="AG85" s="37">
        <f t="shared" si="16"/>
        <v>246.22339966568518</v>
      </c>
    </row>
    <row r="86" spans="1:33" ht="17" thickTop="1" thickBot="1" x14ac:dyDescent="0.25">
      <c r="A86" s="33" t="s">
        <v>215</v>
      </c>
      <c r="C86" s="29">
        <v>4</v>
      </c>
      <c r="D86" s="29">
        <v>1</v>
      </c>
      <c r="E86" s="29"/>
      <c r="F86" s="29"/>
      <c r="G86" s="25" t="e">
        <f t="shared" si="18"/>
        <v>#DIV/0!</v>
      </c>
      <c r="H86" s="25" t="e">
        <f t="shared" si="17"/>
        <v>#DIV/0!</v>
      </c>
      <c r="I86" s="29">
        <v>103.1</v>
      </c>
      <c r="J86" s="29">
        <v>41.3</v>
      </c>
      <c r="K86">
        <f t="shared" si="15"/>
        <v>256.33500000000004</v>
      </c>
      <c r="L86">
        <f t="shared" si="8"/>
        <v>254.98599999999999</v>
      </c>
      <c r="M86" s="26">
        <f>AVERAGE(K86:L86)</f>
        <v>255.66050000000001</v>
      </c>
      <c r="N86" s="27">
        <f>AVERAGE(M86:M88)</f>
        <v>256.29449999999997</v>
      </c>
      <c r="AD86" s="39">
        <f>N86</f>
        <v>256.29449999999997</v>
      </c>
      <c r="AE86" s="31">
        <f>O74</f>
        <v>257.56119444444448</v>
      </c>
      <c r="AF86" s="37">
        <f t="shared" si="16"/>
        <v>268.89898922320378</v>
      </c>
      <c r="AG86" s="37">
        <f t="shared" si="16"/>
        <v>246.22339966568518</v>
      </c>
    </row>
    <row r="87" spans="1:33" ht="17" thickTop="1" thickBot="1" x14ac:dyDescent="0.25">
      <c r="A87" s="33" t="s">
        <v>216</v>
      </c>
      <c r="D87">
        <v>2</v>
      </c>
      <c r="E87" s="38"/>
      <c r="F87" s="38"/>
      <c r="G87" s="25">
        <v>101.4</v>
      </c>
      <c r="H87" s="25">
        <v>41.2</v>
      </c>
      <c r="I87" s="38">
        <v>101.4</v>
      </c>
      <c r="J87" s="38">
        <v>41.2</v>
      </c>
      <c r="K87">
        <f t="shared" si="15"/>
        <v>259.99</v>
      </c>
      <c r="L87">
        <f t="shared" si="8"/>
        <v>255.66399999999999</v>
      </c>
      <c r="M87" s="26">
        <f>AVERAGE(K87:L87)</f>
        <v>257.827</v>
      </c>
      <c r="AD87">
        <f>N86</f>
        <v>256.29449999999997</v>
      </c>
      <c r="AE87" s="31">
        <f>O74</f>
        <v>257.56119444444448</v>
      </c>
      <c r="AF87" s="37">
        <f t="shared" si="16"/>
        <v>268.89898922320378</v>
      </c>
      <c r="AG87" s="37">
        <f t="shared" si="16"/>
        <v>246.22339966568518</v>
      </c>
    </row>
    <row r="88" spans="1:33" ht="17" thickTop="1" thickBot="1" x14ac:dyDescent="0.25">
      <c r="A88" s="33" t="s">
        <v>217</v>
      </c>
      <c r="D88">
        <v>3</v>
      </c>
      <c r="E88" s="38"/>
      <c r="F88" s="38"/>
      <c r="G88" s="25" t="e">
        <f>F88/E88</f>
        <v>#DIV/0!</v>
      </c>
      <c r="H88" s="25" t="e">
        <f>IF(G88&lt;1.5, "F", "G")</f>
        <v>#DIV/0!</v>
      </c>
      <c r="I88" s="38">
        <v>102.4</v>
      </c>
      <c r="J88" s="38">
        <v>41.6</v>
      </c>
      <c r="K88">
        <f t="shared" si="15"/>
        <v>257.84000000000003</v>
      </c>
      <c r="L88">
        <f t="shared" si="8"/>
        <v>252.952</v>
      </c>
      <c r="M88" s="26">
        <f>AVERAGE(K88:L88)</f>
        <v>255.39600000000002</v>
      </c>
      <c r="AD88">
        <f>N86</f>
        <v>256.29449999999997</v>
      </c>
      <c r="AE88" s="31">
        <f>O74</f>
        <v>257.56119444444448</v>
      </c>
      <c r="AF88" s="37">
        <f t="shared" si="16"/>
        <v>268.89898922320378</v>
      </c>
      <c r="AG88" s="37">
        <f t="shared" si="16"/>
        <v>246.22339966568518</v>
      </c>
    </row>
    <row r="89" spans="1:33" ht="17" thickTop="1" thickBot="1" x14ac:dyDescent="0.25">
      <c r="D89" t="s">
        <v>208</v>
      </c>
      <c r="E89" t="e">
        <f>AVERAGE(E86:E88)</f>
        <v>#DIV/0!</v>
      </c>
      <c r="F89" t="e">
        <f>AVERAGE(F86:F88)</f>
        <v>#DIV/0!</v>
      </c>
      <c r="G89" s="25" t="e">
        <f>F89/E89</f>
        <v>#DIV/0!</v>
      </c>
      <c r="H89" s="25" t="e">
        <f>IF(G89&lt;1.5, "F", "G")</f>
        <v>#DIV/0!</v>
      </c>
      <c r="I89">
        <f>AVERAGE(I86:I88)</f>
        <v>102.3</v>
      </c>
      <c r="J89">
        <f>AVERAGE(J86:J88)</f>
        <v>41.366666666666667</v>
      </c>
      <c r="K89">
        <f t="shared" si="15"/>
        <v>258.05500000000001</v>
      </c>
      <c r="L89">
        <f t="shared" si="8"/>
        <v>254.53399999999999</v>
      </c>
      <c r="M89" s="26"/>
      <c r="AE89" s="31">
        <f>O74</f>
        <v>257.56119444444448</v>
      </c>
      <c r="AF89" s="37">
        <f t="shared" si="16"/>
        <v>268.89898922320378</v>
      </c>
      <c r="AG89" s="37">
        <f t="shared" si="16"/>
        <v>246.22339966568518</v>
      </c>
    </row>
    <row r="90" spans="1:33" ht="17" thickTop="1" thickBot="1" x14ac:dyDescent="0.25">
      <c r="A90" s="33" t="s">
        <v>218</v>
      </c>
      <c r="C90" s="29">
        <v>5</v>
      </c>
      <c r="D90" s="29">
        <v>1</v>
      </c>
      <c r="E90" s="29"/>
      <c r="F90" s="29"/>
      <c r="G90" s="25">
        <v>42.1</v>
      </c>
      <c r="H90" s="25" t="str">
        <f>IF(G90&lt;1.5, "F", "G")</f>
        <v>G</v>
      </c>
      <c r="I90" s="29">
        <v>107.9</v>
      </c>
      <c r="J90" s="29">
        <v>42.1</v>
      </c>
      <c r="K90">
        <f t="shared" si="15"/>
        <v>246.01499999999999</v>
      </c>
      <c r="L90">
        <f t="shared" ref="L90:L153" si="19">-6.78*J90+535</f>
        <v>249.56199999999995</v>
      </c>
      <c r="M90" s="26">
        <f>AVERAGE(K90:L90)</f>
        <v>247.78849999999997</v>
      </c>
      <c r="N90" s="27">
        <f>AVERAGE(M90:M92)</f>
        <v>246.94783333333331</v>
      </c>
      <c r="AD90" s="39">
        <f>N90</f>
        <v>246.94783333333331</v>
      </c>
      <c r="AE90" s="31">
        <f>O74</f>
        <v>257.56119444444448</v>
      </c>
      <c r="AF90" s="37">
        <f t="shared" si="16"/>
        <v>268.89898922320378</v>
      </c>
      <c r="AG90" s="37">
        <f t="shared" si="16"/>
        <v>246.22339966568518</v>
      </c>
    </row>
    <row r="91" spans="1:33" ht="17" thickTop="1" thickBot="1" x14ac:dyDescent="0.25">
      <c r="A91" s="33" t="s">
        <v>219</v>
      </c>
      <c r="D91">
        <v>2</v>
      </c>
      <c r="E91" s="38"/>
      <c r="F91" s="38"/>
      <c r="G91" s="25" t="e">
        <f t="shared" ref="G91:G154" si="20">F91/E91</f>
        <v>#DIV/0!</v>
      </c>
      <c r="H91" s="25" t="e">
        <f>IF(G91&lt;1.5, "F", "G")</f>
        <v>#DIV/0!</v>
      </c>
      <c r="I91" s="38">
        <v>108.7</v>
      </c>
      <c r="J91" s="38">
        <v>42.4</v>
      </c>
      <c r="K91">
        <f t="shared" si="15"/>
        <v>244.29500000000002</v>
      </c>
      <c r="L91">
        <f t="shared" si="19"/>
        <v>247.52800000000002</v>
      </c>
      <c r="M91" s="26">
        <f>AVERAGE(K91:L91)</f>
        <v>245.91150000000002</v>
      </c>
      <c r="AD91">
        <f>N90</f>
        <v>246.94783333333331</v>
      </c>
      <c r="AE91" s="31">
        <f>O74</f>
        <v>257.56119444444448</v>
      </c>
      <c r="AF91" s="37">
        <f t="shared" ref="AF91:AG96" si="21">AF90</f>
        <v>268.89898922320378</v>
      </c>
      <c r="AG91" s="37">
        <f t="shared" si="21"/>
        <v>246.22339966568518</v>
      </c>
    </row>
    <row r="92" spans="1:33" ht="17" thickTop="1" thickBot="1" x14ac:dyDescent="0.25">
      <c r="A92" s="33" t="s">
        <v>220</v>
      </c>
      <c r="D92">
        <v>3</v>
      </c>
      <c r="E92" s="38"/>
      <c r="F92" s="38"/>
      <c r="G92" s="25" t="e">
        <f t="shared" si="20"/>
        <v>#DIV/0!</v>
      </c>
      <c r="H92" s="25">
        <v>108.5</v>
      </c>
      <c r="I92" s="38">
        <v>108.5</v>
      </c>
      <c r="J92" s="38">
        <v>42.1</v>
      </c>
      <c r="K92">
        <f t="shared" si="15"/>
        <v>244.72500000000002</v>
      </c>
      <c r="L92">
        <f t="shared" si="19"/>
        <v>249.56199999999995</v>
      </c>
      <c r="M92" s="48">
        <f>AVERAGE(K92:L92)</f>
        <v>247.14349999999999</v>
      </c>
      <c r="AD92">
        <f>N90</f>
        <v>246.94783333333331</v>
      </c>
      <c r="AE92" s="31">
        <f>O74</f>
        <v>257.56119444444448</v>
      </c>
      <c r="AF92" s="37">
        <f t="shared" si="21"/>
        <v>268.89898922320378</v>
      </c>
      <c r="AG92" s="37">
        <f t="shared" si="21"/>
        <v>246.22339966568518</v>
      </c>
    </row>
    <row r="93" spans="1:33" ht="17" thickTop="1" thickBot="1" x14ac:dyDescent="0.25">
      <c r="D93" t="s">
        <v>208</v>
      </c>
      <c r="E93" t="e">
        <f>AVERAGE(E90:E92)</f>
        <v>#DIV/0!</v>
      </c>
      <c r="F93" t="e">
        <f>AVERAGE(F90:F92)</f>
        <v>#DIV/0!</v>
      </c>
      <c r="G93" s="25" t="e">
        <f t="shared" si="20"/>
        <v>#DIV/0!</v>
      </c>
      <c r="H93" s="25" t="e">
        <f t="shared" ref="H93:H156" si="22">IF(G93&lt;1.5, "F", "G")</f>
        <v>#DIV/0!</v>
      </c>
      <c r="I93">
        <f>AVERAGE(I90:I92)</f>
        <v>108.36666666666667</v>
      </c>
      <c r="J93">
        <f>AVERAGE(J90:J92)</f>
        <v>42.199999999999996</v>
      </c>
      <c r="K93">
        <f t="shared" si="15"/>
        <v>245.01166666666666</v>
      </c>
      <c r="L93">
        <f t="shared" si="19"/>
        <v>248.88400000000001</v>
      </c>
      <c r="M93" s="26"/>
      <c r="AE93" s="31">
        <f>O74</f>
        <v>257.56119444444448</v>
      </c>
      <c r="AF93" s="37">
        <f t="shared" si="21"/>
        <v>268.89898922320378</v>
      </c>
      <c r="AG93" s="37">
        <f t="shared" si="21"/>
        <v>246.22339966568518</v>
      </c>
    </row>
    <row r="94" spans="1:33" ht="17" thickTop="1" thickBot="1" x14ac:dyDescent="0.25">
      <c r="A94" s="33" t="s">
        <v>221</v>
      </c>
      <c r="C94" s="41">
        <v>6</v>
      </c>
      <c r="D94" s="41">
        <v>1</v>
      </c>
      <c r="E94" s="41"/>
      <c r="F94" s="41"/>
      <c r="G94" s="25" t="e">
        <f t="shared" si="20"/>
        <v>#DIV/0!</v>
      </c>
      <c r="H94" s="25" t="e">
        <f t="shared" si="22"/>
        <v>#DIV/0!</v>
      </c>
      <c r="I94" s="41">
        <v>107.1</v>
      </c>
      <c r="J94" s="41">
        <v>44</v>
      </c>
      <c r="K94">
        <f t="shared" si="15"/>
        <v>247.73500000000001</v>
      </c>
      <c r="L94">
        <f t="shared" si="19"/>
        <v>236.68</v>
      </c>
      <c r="M94" s="26">
        <f>AVERAGE(K94:L94)</f>
        <v>242.20750000000001</v>
      </c>
      <c r="N94" s="27">
        <f>AVERAGE(M94:M96)</f>
        <v>255.09316666666666</v>
      </c>
      <c r="AD94" s="42">
        <f>N94</f>
        <v>255.09316666666666</v>
      </c>
      <c r="AE94" s="31">
        <f>O74</f>
        <v>257.56119444444448</v>
      </c>
      <c r="AF94" s="37">
        <f t="shared" si="21"/>
        <v>268.89898922320378</v>
      </c>
      <c r="AG94" s="37">
        <f t="shared" si="21"/>
        <v>246.22339966568518</v>
      </c>
    </row>
    <row r="95" spans="1:33" ht="17" thickTop="1" thickBot="1" x14ac:dyDescent="0.25">
      <c r="A95" s="33" t="s">
        <v>222</v>
      </c>
      <c r="D95">
        <v>2</v>
      </c>
      <c r="E95" s="43"/>
      <c r="F95" s="43"/>
      <c r="G95" s="25" t="e">
        <f t="shared" si="20"/>
        <v>#DIV/0!</v>
      </c>
      <c r="H95" s="25" t="e">
        <f t="shared" si="22"/>
        <v>#DIV/0!</v>
      </c>
      <c r="I95" s="43">
        <v>96.2</v>
      </c>
      <c r="J95" s="43">
        <v>41.6</v>
      </c>
      <c r="K95">
        <f t="shared" si="15"/>
        <v>271.17</v>
      </c>
      <c r="L95">
        <f t="shared" si="19"/>
        <v>252.952</v>
      </c>
      <c r="M95" s="26">
        <f>AVERAGE(K95:L95)</f>
        <v>262.06100000000004</v>
      </c>
      <c r="AD95">
        <f>N94</f>
        <v>255.09316666666666</v>
      </c>
      <c r="AE95" s="31">
        <f>O74</f>
        <v>257.56119444444448</v>
      </c>
      <c r="AF95" s="37">
        <f t="shared" si="21"/>
        <v>268.89898922320378</v>
      </c>
      <c r="AG95" s="37">
        <f t="shared" si="21"/>
        <v>246.22339966568518</v>
      </c>
    </row>
    <row r="96" spans="1:33" ht="17" thickTop="1" thickBot="1" x14ac:dyDescent="0.25">
      <c r="A96" s="33" t="s">
        <v>223</v>
      </c>
      <c r="D96">
        <v>3</v>
      </c>
      <c r="E96" s="43"/>
      <c r="F96" s="43"/>
      <c r="G96" s="25" t="e">
        <f t="shared" si="20"/>
        <v>#DIV/0!</v>
      </c>
      <c r="H96" s="25" t="e">
        <f t="shared" si="22"/>
        <v>#DIV/0!</v>
      </c>
      <c r="I96" s="43">
        <v>95.6</v>
      </c>
      <c r="J96" s="43">
        <v>42.1</v>
      </c>
      <c r="K96">
        <f t="shared" si="15"/>
        <v>272.46000000000004</v>
      </c>
      <c r="L96">
        <f t="shared" si="19"/>
        <v>249.56199999999995</v>
      </c>
      <c r="M96" s="26">
        <f>AVERAGE(K96:L96)</f>
        <v>261.01099999999997</v>
      </c>
      <c r="AD96">
        <f>N94</f>
        <v>255.09316666666666</v>
      </c>
      <c r="AE96" s="31">
        <f>O74</f>
        <v>257.56119444444448</v>
      </c>
      <c r="AF96" s="37">
        <f t="shared" si="21"/>
        <v>268.89898922320378</v>
      </c>
      <c r="AG96" s="37">
        <f t="shared" si="21"/>
        <v>246.22339966568518</v>
      </c>
    </row>
    <row r="97" spans="1:33" ht="17" thickTop="1" thickBot="1" x14ac:dyDescent="0.25">
      <c r="D97" t="s">
        <v>208</v>
      </c>
      <c r="E97" t="e">
        <f>AVERAGE(E94:E96)</f>
        <v>#DIV/0!</v>
      </c>
      <c r="F97" t="e">
        <f>AVERAGE(F94:F96)</f>
        <v>#DIV/0!</v>
      </c>
      <c r="G97" s="25" t="e">
        <f t="shared" si="20"/>
        <v>#DIV/0!</v>
      </c>
      <c r="H97" s="25" t="e">
        <f t="shared" si="22"/>
        <v>#DIV/0!</v>
      </c>
      <c r="I97">
        <f>AVERAGE(I94:I96)</f>
        <v>99.633333333333326</v>
      </c>
      <c r="J97">
        <f>AVERAGE(J94:J96)</f>
        <v>42.566666666666663</v>
      </c>
      <c r="K97">
        <f t="shared" si="15"/>
        <v>263.78833333333336</v>
      </c>
      <c r="L97">
        <f t="shared" si="19"/>
        <v>246.39800000000002</v>
      </c>
      <c r="M97" s="26"/>
    </row>
    <row r="98" spans="1:33" s="25" customFormat="1" ht="17" thickTop="1" thickBot="1" x14ac:dyDescent="0.25">
      <c r="A98" s="23" t="s">
        <v>204</v>
      </c>
      <c r="B98" s="24" t="s">
        <v>229</v>
      </c>
      <c r="C98" s="25">
        <v>1</v>
      </c>
      <c r="D98" s="25">
        <v>1</v>
      </c>
      <c r="G98" s="25" t="e">
        <f t="shared" si="20"/>
        <v>#DIV/0!</v>
      </c>
      <c r="H98" s="25" t="e">
        <f t="shared" si="22"/>
        <v>#DIV/0!</v>
      </c>
      <c r="I98" s="25">
        <v>194</v>
      </c>
      <c r="J98" s="25">
        <v>70</v>
      </c>
      <c r="K98" s="25">
        <f t="shared" si="15"/>
        <v>60.900000000000034</v>
      </c>
      <c r="L98" s="25">
        <f t="shared" si="19"/>
        <v>60.399999999999977</v>
      </c>
      <c r="M98" s="26">
        <f>AVERAGE(K98:L98)</f>
        <v>60.650000000000006</v>
      </c>
      <c r="N98" s="27">
        <f>AVERAGE(M98:M100)</f>
        <v>51.677999999999997</v>
      </c>
      <c r="O98" s="45">
        <f>AVERAGE(N98,N102,N106,N110,N114,N118)</f>
        <v>59.249319444444438</v>
      </c>
      <c r="P98" s="25">
        <f>AVERAGE(K98:K100,K102:K104,K106:K108,K110:K112,K114:K116,K118:K120)</f>
        <v>116.9075</v>
      </c>
      <c r="Q98" s="25">
        <f>AVERAGE(L98:L100,L102:L104,L106:L108,L110:L112,L114:L116,L118:L120)</f>
        <v>9.3993333333332956</v>
      </c>
      <c r="S98" s="46">
        <f>_xlfn.STDEV.S(M98:M100,M102:M104,M106,M110:M112,M114:M115,M118:M120, M108, M107)</f>
        <v>27.791883443090661</v>
      </c>
      <c r="T98">
        <f>AVERAGE(I98:I121)</f>
        <v>167.95000000000002</v>
      </c>
      <c r="U98">
        <f>AVERAGE(J98:J121)</f>
        <v>77.52222222222224</v>
      </c>
      <c r="AD98" s="31">
        <f>$N$98</f>
        <v>51.677999999999997</v>
      </c>
      <c r="AE98" s="31">
        <f>O98</f>
        <v>59.249319444444438</v>
      </c>
      <c r="AF98" s="47">
        <f>O98+S98</f>
        <v>87.041202887535093</v>
      </c>
      <c r="AG98" s="47">
        <f>O98-S98</f>
        <v>31.457436001353777</v>
      </c>
    </row>
    <row r="99" spans="1:33" ht="17" thickTop="1" thickBot="1" x14ac:dyDescent="0.25">
      <c r="A99" s="33" t="s">
        <v>206</v>
      </c>
      <c r="D99">
        <v>2</v>
      </c>
      <c r="E99">
        <v>8002.21</v>
      </c>
      <c r="G99" s="25">
        <f t="shared" si="20"/>
        <v>0</v>
      </c>
      <c r="H99" s="25" t="str">
        <f t="shared" si="22"/>
        <v>F</v>
      </c>
      <c r="I99">
        <v>195</v>
      </c>
      <c r="J99">
        <v>70</v>
      </c>
      <c r="K99">
        <f t="shared" si="15"/>
        <v>58.75</v>
      </c>
      <c r="L99">
        <f t="shared" si="19"/>
        <v>60.399999999999977</v>
      </c>
      <c r="M99" s="26">
        <f>AVERAGE(K99:L99)</f>
        <v>59.574999999999989</v>
      </c>
      <c r="AD99">
        <f>N98</f>
        <v>51.677999999999997</v>
      </c>
      <c r="AE99" s="31">
        <f>O98</f>
        <v>59.249319444444438</v>
      </c>
      <c r="AF99" s="37">
        <f t="shared" ref="AF99:AG114" si="23">AF98</f>
        <v>87.041202887535093</v>
      </c>
      <c r="AG99" s="37">
        <f t="shared" si="23"/>
        <v>31.457436001353777</v>
      </c>
    </row>
    <row r="100" spans="1:33" ht="17" thickTop="1" thickBot="1" x14ac:dyDescent="0.25">
      <c r="A100" s="33" t="s">
        <v>207</v>
      </c>
      <c r="D100">
        <v>3</v>
      </c>
      <c r="E100">
        <v>5982.77</v>
      </c>
      <c r="G100" s="25">
        <f t="shared" si="20"/>
        <v>0</v>
      </c>
      <c r="H100" s="25" t="str">
        <f t="shared" si="22"/>
        <v>F</v>
      </c>
      <c r="I100" s="38">
        <v>215.2</v>
      </c>
      <c r="J100" s="38">
        <v>70.900000000000006</v>
      </c>
      <c r="K100">
        <f t="shared" si="15"/>
        <v>15.32000000000005</v>
      </c>
      <c r="L100">
        <f t="shared" si="19"/>
        <v>54.297999999999945</v>
      </c>
      <c r="M100" s="26">
        <f>AVERAGE(K100:L100)</f>
        <v>34.808999999999997</v>
      </c>
      <c r="AD100">
        <f>N98</f>
        <v>51.677999999999997</v>
      </c>
      <c r="AE100" s="31">
        <f>O98</f>
        <v>59.249319444444438</v>
      </c>
      <c r="AF100" s="37">
        <f t="shared" si="23"/>
        <v>87.041202887535093</v>
      </c>
      <c r="AG100" s="37">
        <f t="shared" si="23"/>
        <v>31.457436001353777</v>
      </c>
    </row>
    <row r="101" spans="1:33" ht="17" thickTop="1" thickBot="1" x14ac:dyDescent="0.25">
      <c r="D101" t="s">
        <v>208</v>
      </c>
      <c r="E101">
        <f>AVERAGE(E98:E100)</f>
        <v>6992.49</v>
      </c>
      <c r="F101" t="e">
        <f>AVERAGE(F98:F100)</f>
        <v>#DIV/0!</v>
      </c>
      <c r="G101" s="25" t="e">
        <f t="shared" si="20"/>
        <v>#DIV/0!</v>
      </c>
      <c r="H101" s="25" t="e">
        <f t="shared" si="22"/>
        <v>#DIV/0!</v>
      </c>
      <c r="I101">
        <f>AVERAGE(I98:I100)</f>
        <v>201.4</v>
      </c>
      <c r="J101">
        <f>AVERAGE(J98:J100)</f>
        <v>70.3</v>
      </c>
      <c r="K101">
        <f t="shared" si="15"/>
        <v>44.990000000000009</v>
      </c>
      <c r="L101">
        <f t="shared" si="19"/>
        <v>58.365999999999985</v>
      </c>
      <c r="M101" s="26"/>
      <c r="AE101" s="31">
        <f>O98</f>
        <v>59.249319444444438</v>
      </c>
      <c r="AF101" s="37">
        <f t="shared" si="23"/>
        <v>87.041202887535093</v>
      </c>
      <c r="AG101" s="37">
        <f t="shared" si="23"/>
        <v>31.457436001353777</v>
      </c>
    </row>
    <row r="102" spans="1:33" ht="17" thickTop="1" thickBot="1" x14ac:dyDescent="0.25">
      <c r="A102" s="33" t="s">
        <v>209</v>
      </c>
      <c r="C102" s="29">
        <v>2</v>
      </c>
      <c r="D102" s="29">
        <v>1</v>
      </c>
      <c r="E102">
        <v>2075.8200000000002</v>
      </c>
      <c r="G102" s="25">
        <f t="shared" si="20"/>
        <v>0</v>
      </c>
      <c r="H102" s="25" t="str">
        <f t="shared" si="22"/>
        <v>F</v>
      </c>
      <c r="I102" s="38">
        <v>149.30000000000001</v>
      </c>
      <c r="J102" s="38">
        <v>85</v>
      </c>
      <c r="K102">
        <f t="shared" si="15"/>
        <v>157.005</v>
      </c>
      <c r="L102">
        <f t="shared" si="19"/>
        <v>-41.300000000000068</v>
      </c>
      <c r="M102" s="26">
        <f>AVERAGE(K102:L102)</f>
        <v>57.852499999999964</v>
      </c>
      <c r="N102" s="27">
        <f>AVERAGE(M102:M104)</f>
        <v>86.709499999999991</v>
      </c>
      <c r="AD102" s="39">
        <f>$N$102</f>
        <v>86.709499999999991</v>
      </c>
      <c r="AE102" s="31">
        <f>O98</f>
        <v>59.249319444444438</v>
      </c>
      <c r="AF102" s="37">
        <f t="shared" si="23"/>
        <v>87.041202887535093</v>
      </c>
      <c r="AG102" s="37">
        <f t="shared" si="23"/>
        <v>31.457436001353777</v>
      </c>
    </row>
    <row r="103" spans="1:33" ht="17" thickTop="1" thickBot="1" x14ac:dyDescent="0.25">
      <c r="A103" s="33" t="s">
        <v>210</v>
      </c>
      <c r="D103">
        <v>2</v>
      </c>
      <c r="E103">
        <v>431.01</v>
      </c>
      <c r="G103" s="25">
        <f t="shared" si="20"/>
        <v>0</v>
      </c>
      <c r="H103" s="25" t="str">
        <f t="shared" si="22"/>
        <v>F</v>
      </c>
      <c r="I103" s="38">
        <v>147.19999999999999</v>
      </c>
      <c r="J103" s="38">
        <v>81.900000000000006</v>
      </c>
      <c r="K103">
        <f t="shared" si="15"/>
        <v>161.52000000000004</v>
      </c>
      <c r="L103">
        <f t="shared" si="19"/>
        <v>-20.282000000000039</v>
      </c>
      <c r="M103" s="26">
        <f>AVERAGE(K103:L103)</f>
        <v>70.619</v>
      </c>
      <c r="AD103" s="39">
        <f>$N$102</f>
        <v>86.709499999999991</v>
      </c>
      <c r="AE103" s="31">
        <f>O98</f>
        <v>59.249319444444438</v>
      </c>
      <c r="AF103" s="37">
        <f t="shared" si="23"/>
        <v>87.041202887535093</v>
      </c>
      <c r="AG103" s="37">
        <f t="shared" si="23"/>
        <v>31.457436001353777</v>
      </c>
    </row>
    <row r="104" spans="1:33" ht="17" thickTop="1" thickBot="1" x14ac:dyDescent="0.25">
      <c r="A104" s="33" t="s">
        <v>211</v>
      </c>
      <c r="D104">
        <v>3</v>
      </c>
      <c r="E104">
        <v>7556.93</v>
      </c>
      <c r="G104" s="25">
        <f t="shared" si="20"/>
        <v>0</v>
      </c>
      <c r="H104" s="25" t="str">
        <f t="shared" si="22"/>
        <v>F</v>
      </c>
      <c r="I104" s="38">
        <v>135.19999999999999</v>
      </c>
      <c r="J104" s="38">
        <v>67.7</v>
      </c>
      <c r="K104">
        <f t="shared" si="15"/>
        <v>187.32000000000005</v>
      </c>
      <c r="L104">
        <f t="shared" si="19"/>
        <v>75.993999999999971</v>
      </c>
      <c r="M104" s="26">
        <f>AVERAGE(K104:L104)</f>
        <v>131.65700000000001</v>
      </c>
      <c r="AD104" s="39">
        <f>$N$102</f>
        <v>86.709499999999991</v>
      </c>
      <c r="AE104" s="31">
        <f>O98</f>
        <v>59.249319444444438</v>
      </c>
      <c r="AF104" s="37">
        <f t="shared" si="23"/>
        <v>87.041202887535093</v>
      </c>
      <c r="AG104" s="37">
        <f t="shared" si="23"/>
        <v>31.457436001353777</v>
      </c>
    </row>
    <row r="105" spans="1:33" ht="17" thickTop="1" thickBot="1" x14ac:dyDescent="0.25">
      <c r="D105" t="s">
        <v>208</v>
      </c>
      <c r="E105">
        <f>AVERAGE(E102:E104)</f>
        <v>3354.5866666666666</v>
      </c>
      <c r="F105" t="e">
        <f>AVERAGE(F102:F104)</f>
        <v>#DIV/0!</v>
      </c>
      <c r="G105" s="25" t="e">
        <f t="shared" si="20"/>
        <v>#DIV/0!</v>
      </c>
      <c r="H105" s="25" t="e">
        <f t="shared" si="22"/>
        <v>#DIV/0!</v>
      </c>
      <c r="I105">
        <f>AVERAGE(I102:I104)</f>
        <v>143.9</v>
      </c>
      <c r="J105">
        <f>AVERAGE(J102:J104)</f>
        <v>78.2</v>
      </c>
      <c r="K105">
        <f t="shared" si="15"/>
        <v>168.61500000000001</v>
      </c>
      <c r="L105">
        <f t="shared" si="19"/>
        <v>4.8039999999999736</v>
      </c>
      <c r="M105" s="26"/>
      <c r="AE105" s="31">
        <f>O98</f>
        <v>59.249319444444438</v>
      </c>
      <c r="AF105" s="37">
        <f t="shared" si="23"/>
        <v>87.041202887535093</v>
      </c>
      <c r="AG105" s="37">
        <f t="shared" si="23"/>
        <v>31.457436001353777</v>
      </c>
    </row>
    <row r="106" spans="1:33" ht="17" thickTop="1" thickBot="1" x14ac:dyDescent="0.25">
      <c r="A106" s="33" t="s">
        <v>212</v>
      </c>
      <c r="C106" s="29">
        <v>3</v>
      </c>
      <c r="D106" s="29">
        <v>1</v>
      </c>
      <c r="E106" s="29">
        <v>5634.23</v>
      </c>
      <c r="F106" s="29"/>
      <c r="G106" s="25">
        <f t="shared" si="20"/>
        <v>0</v>
      </c>
      <c r="H106" s="25" t="str">
        <f t="shared" si="22"/>
        <v>F</v>
      </c>
      <c r="I106" s="29">
        <v>146</v>
      </c>
      <c r="J106" s="29">
        <v>80.3</v>
      </c>
      <c r="K106">
        <f t="shared" si="15"/>
        <v>164.10000000000002</v>
      </c>
      <c r="L106">
        <f t="shared" si="19"/>
        <v>-9.4339999999999691</v>
      </c>
      <c r="M106" s="26">
        <f>AVERAGE(K106:L106)</f>
        <v>77.333000000000027</v>
      </c>
      <c r="N106" s="27">
        <f>AVERAGE(M106:M108)</f>
        <v>45.226166666666664</v>
      </c>
      <c r="AD106" s="39">
        <f>N106</f>
        <v>45.226166666666664</v>
      </c>
      <c r="AE106" s="31">
        <f>O98</f>
        <v>59.249319444444438</v>
      </c>
      <c r="AF106" s="37">
        <f t="shared" si="23"/>
        <v>87.041202887535093</v>
      </c>
      <c r="AG106" s="37">
        <f t="shared" si="23"/>
        <v>31.457436001353777</v>
      </c>
    </row>
    <row r="107" spans="1:33" ht="17" thickTop="1" thickBot="1" x14ac:dyDescent="0.25">
      <c r="A107" s="33" t="s">
        <v>213</v>
      </c>
      <c r="D107">
        <v>2</v>
      </c>
      <c r="E107" s="38">
        <v>549.63</v>
      </c>
      <c r="F107" s="38"/>
      <c r="G107" s="25">
        <f t="shared" si="20"/>
        <v>0</v>
      </c>
      <c r="H107" s="25" t="str">
        <f t="shared" si="22"/>
        <v>F</v>
      </c>
      <c r="I107" s="38">
        <v>151.6</v>
      </c>
      <c r="J107" s="38">
        <v>96.6</v>
      </c>
      <c r="K107">
        <f t="shared" si="15"/>
        <v>152.06</v>
      </c>
      <c r="L107">
        <f t="shared" si="19"/>
        <v>-119.94799999999998</v>
      </c>
      <c r="M107" s="26">
        <f>AVERAGE(K107:L107)</f>
        <v>16.056000000000012</v>
      </c>
      <c r="AD107">
        <f>N106</f>
        <v>45.226166666666664</v>
      </c>
      <c r="AE107" s="31">
        <f>O98</f>
        <v>59.249319444444438</v>
      </c>
      <c r="AF107" s="37">
        <f t="shared" si="23"/>
        <v>87.041202887535093</v>
      </c>
      <c r="AG107" s="37">
        <f t="shared" si="23"/>
        <v>31.457436001353777</v>
      </c>
    </row>
    <row r="108" spans="1:33" ht="17" thickTop="1" thickBot="1" x14ac:dyDescent="0.25">
      <c r="A108" s="33" t="s">
        <v>214</v>
      </c>
      <c r="D108">
        <v>3</v>
      </c>
      <c r="E108" s="38">
        <v>12348.25</v>
      </c>
      <c r="F108" s="38"/>
      <c r="G108" s="25">
        <f t="shared" si="20"/>
        <v>0</v>
      </c>
      <c r="H108" s="25" t="str">
        <f t="shared" si="22"/>
        <v>F</v>
      </c>
      <c r="I108" s="38">
        <v>166.3</v>
      </c>
      <c r="J108" s="38">
        <v>84.2</v>
      </c>
      <c r="K108">
        <f t="shared" si="15"/>
        <v>120.45499999999998</v>
      </c>
      <c r="L108">
        <f t="shared" si="19"/>
        <v>-35.87600000000009</v>
      </c>
      <c r="M108" s="26">
        <f>AVERAGE(K108:L108)</f>
        <v>42.289499999999947</v>
      </c>
      <c r="AD108">
        <f>N106</f>
        <v>45.226166666666664</v>
      </c>
      <c r="AE108" s="31">
        <f>O98</f>
        <v>59.249319444444438</v>
      </c>
      <c r="AF108" s="37">
        <f t="shared" si="23"/>
        <v>87.041202887535093</v>
      </c>
      <c r="AG108" s="37">
        <f t="shared" si="23"/>
        <v>31.457436001353777</v>
      </c>
    </row>
    <row r="109" spans="1:33" ht="17" thickTop="1" thickBot="1" x14ac:dyDescent="0.25">
      <c r="D109" t="s">
        <v>208</v>
      </c>
      <c r="E109">
        <f>AVERAGE(E106:E108)</f>
        <v>6177.37</v>
      </c>
      <c r="F109" t="e">
        <f>AVERAGE(F106:F108)</f>
        <v>#DIV/0!</v>
      </c>
      <c r="G109" s="25" t="e">
        <f t="shared" si="20"/>
        <v>#DIV/0!</v>
      </c>
      <c r="H109" s="25" t="e">
        <f t="shared" si="22"/>
        <v>#DIV/0!</v>
      </c>
      <c r="I109">
        <f>AVERAGE(I106:I108)</f>
        <v>154.63333333333335</v>
      </c>
      <c r="J109">
        <f>AVERAGE(J106:J108)</f>
        <v>87.033333333333317</v>
      </c>
      <c r="K109">
        <f t="shared" si="15"/>
        <v>145.5383333333333</v>
      </c>
      <c r="L109">
        <f t="shared" si="19"/>
        <v>-55.085999999999899</v>
      </c>
      <c r="M109" s="26"/>
      <c r="AE109" s="31">
        <f>O98</f>
        <v>59.249319444444438</v>
      </c>
      <c r="AF109" s="37">
        <f t="shared" si="23"/>
        <v>87.041202887535093</v>
      </c>
      <c r="AG109" s="37">
        <f t="shared" si="23"/>
        <v>31.457436001353777</v>
      </c>
    </row>
    <row r="110" spans="1:33" ht="17" thickTop="1" thickBot="1" x14ac:dyDescent="0.25">
      <c r="A110" s="33" t="s">
        <v>215</v>
      </c>
      <c r="C110" s="29">
        <v>4</v>
      </c>
      <c r="D110" s="29">
        <v>1</v>
      </c>
      <c r="E110" s="29">
        <v>1716.9</v>
      </c>
      <c r="F110" s="29"/>
      <c r="G110" s="25">
        <f t="shared" si="20"/>
        <v>0</v>
      </c>
      <c r="H110" s="25" t="str">
        <f t="shared" si="22"/>
        <v>F</v>
      </c>
      <c r="I110" s="29">
        <v>161.5</v>
      </c>
      <c r="J110" s="29">
        <v>86.9</v>
      </c>
      <c r="K110">
        <f t="shared" si="15"/>
        <v>130.77500000000003</v>
      </c>
      <c r="L110">
        <f t="shared" si="19"/>
        <v>-54.182000000000016</v>
      </c>
      <c r="M110" s="26">
        <f>AVERAGE(K110:L110)</f>
        <v>38.296500000000009</v>
      </c>
      <c r="N110" s="27">
        <f>AVERAGE(M110:M112)</f>
        <v>43.394166666666642</v>
      </c>
      <c r="AD110" s="39">
        <f>N110</f>
        <v>43.394166666666642</v>
      </c>
      <c r="AE110" s="31">
        <f>O98</f>
        <v>59.249319444444438</v>
      </c>
      <c r="AF110" s="37">
        <f t="shared" si="23"/>
        <v>87.041202887535093</v>
      </c>
      <c r="AG110" s="37">
        <f t="shared" si="23"/>
        <v>31.457436001353777</v>
      </c>
    </row>
    <row r="111" spans="1:33" ht="17" thickTop="1" thickBot="1" x14ac:dyDescent="0.25">
      <c r="A111" s="33" t="s">
        <v>216</v>
      </c>
      <c r="D111">
        <v>2</v>
      </c>
      <c r="E111" s="38">
        <v>1248.52</v>
      </c>
      <c r="F111" s="38"/>
      <c r="G111" s="25">
        <f t="shared" si="20"/>
        <v>0</v>
      </c>
      <c r="H111" s="25" t="str">
        <f t="shared" si="22"/>
        <v>F</v>
      </c>
      <c r="I111" s="38">
        <v>164.1</v>
      </c>
      <c r="J111" s="38">
        <v>84.9</v>
      </c>
      <c r="K111">
        <f t="shared" si="15"/>
        <v>125.185</v>
      </c>
      <c r="L111">
        <f t="shared" si="19"/>
        <v>-40.622000000000071</v>
      </c>
      <c r="M111" s="26">
        <f>AVERAGE(K111:L111)</f>
        <v>42.281499999999966</v>
      </c>
      <c r="AD111">
        <f>N110</f>
        <v>43.394166666666642</v>
      </c>
      <c r="AE111" s="31">
        <f>O98</f>
        <v>59.249319444444438</v>
      </c>
      <c r="AF111" s="37">
        <f t="shared" si="23"/>
        <v>87.041202887535093</v>
      </c>
      <c r="AG111" s="37">
        <f t="shared" si="23"/>
        <v>31.457436001353777</v>
      </c>
    </row>
    <row r="112" spans="1:33" ht="17" thickTop="1" thickBot="1" x14ac:dyDescent="0.25">
      <c r="A112" s="33" t="s">
        <v>217</v>
      </c>
      <c r="D112">
        <v>3</v>
      </c>
      <c r="E112" s="38">
        <v>5029.2700000000004</v>
      </c>
      <c r="F112" s="38"/>
      <c r="G112" s="25">
        <f t="shared" si="20"/>
        <v>0</v>
      </c>
      <c r="H112" s="25" t="str">
        <f t="shared" si="22"/>
        <v>F</v>
      </c>
      <c r="I112" s="38">
        <v>186.3</v>
      </c>
      <c r="J112" s="38">
        <v>75.7</v>
      </c>
      <c r="K112">
        <f t="shared" si="15"/>
        <v>77.454999999999984</v>
      </c>
      <c r="L112">
        <f t="shared" si="19"/>
        <v>21.753999999999905</v>
      </c>
      <c r="M112" s="26">
        <f>AVERAGE(K112:L112)</f>
        <v>49.604499999999945</v>
      </c>
      <c r="AD112">
        <f>N110</f>
        <v>43.394166666666642</v>
      </c>
      <c r="AE112" s="31">
        <f>O98</f>
        <v>59.249319444444438</v>
      </c>
      <c r="AF112" s="37">
        <f t="shared" si="23"/>
        <v>87.041202887535093</v>
      </c>
      <c r="AG112" s="37">
        <f t="shared" si="23"/>
        <v>31.457436001353777</v>
      </c>
    </row>
    <row r="113" spans="1:33" ht="17" thickTop="1" thickBot="1" x14ac:dyDescent="0.25">
      <c r="D113" t="s">
        <v>208</v>
      </c>
      <c r="E113">
        <f>AVERAGE(E110:E112)</f>
        <v>2664.896666666667</v>
      </c>
      <c r="F113" t="e">
        <f>AVERAGE(F110:F112)</f>
        <v>#DIV/0!</v>
      </c>
      <c r="G113" s="25" t="e">
        <f t="shared" si="20"/>
        <v>#DIV/0!</v>
      </c>
      <c r="H113" s="25" t="e">
        <f t="shared" si="22"/>
        <v>#DIV/0!</v>
      </c>
      <c r="I113">
        <f>AVERAGE(I110:I112)</f>
        <v>170.63333333333335</v>
      </c>
      <c r="J113">
        <f>AVERAGE(J110:J112)</f>
        <v>82.5</v>
      </c>
      <c r="K113">
        <f t="shared" si="15"/>
        <v>111.13833333333332</v>
      </c>
      <c r="L113">
        <f t="shared" si="19"/>
        <v>-24.350000000000023</v>
      </c>
      <c r="M113" s="26"/>
      <c r="AE113" s="31">
        <f>O98</f>
        <v>59.249319444444438</v>
      </c>
      <c r="AF113" s="37">
        <f t="shared" si="23"/>
        <v>87.041202887535093</v>
      </c>
      <c r="AG113" s="37">
        <f t="shared" si="23"/>
        <v>31.457436001353777</v>
      </c>
    </row>
    <row r="114" spans="1:33" ht="17" thickTop="1" thickBot="1" x14ac:dyDescent="0.25">
      <c r="A114" s="33" t="s">
        <v>218</v>
      </c>
      <c r="C114" s="29">
        <v>5</v>
      </c>
      <c r="D114" s="29">
        <v>1</v>
      </c>
      <c r="E114" s="29">
        <v>5279.75</v>
      </c>
      <c r="F114" s="29"/>
      <c r="G114" s="25">
        <f t="shared" si="20"/>
        <v>0</v>
      </c>
      <c r="H114" s="25" t="str">
        <f t="shared" si="22"/>
        <v>F</v>
      </c>
      <c r="I114" s="29">
        <v>166.3</v>
      </c>
      <c r="J114" s="29">
        <v>71.2</v>
      </c>
      <c r="K114">
        <f t="shared" si="15"/>
        <v>120.45499999999998</v>
      </c>
      <c r="L114">
        <f t="shared" si="19"/>
        <v>52.263999999999953</v>
      </c>
      <c r="M114" s="26">
        <f>AVERAGE(K114:L114)</f>
        <v>86.359499999999969</v>
      </c>
      <c r="N114" s="27">
        <f>AVERAGE(M114:M115)</f>
        <v>79.182249999999968</v>
      </c>
      <c r="AD114" s="39">
        <f>N114</f>
        <v>79.182249999999968</v>
      </c>
      <c r="AE114" s="31">
        <f>O98</f>
        <v>59.249319444444438</v>
      </c>
      <c r="AF114" s="37">
        <f t="shared" si="23"/>
        <v>87.041202887535093</v>
      </c>
      <c r="AG114" s="37">
        <f t="shared" si="23"/>
        <v>31.457436001353777</v>
      </c>
    </row>
    <row r="115" spans="1:33" ht="17" thickTop="1" thickBot="1" x14ac:dyDescent="0.25">
      <c r="A115" s="33" t="s">
        <v>219</v>
      </c>
      <c r="D115">
        <v>2</v>
      </c>
      <c r="E115" s="38">
        <v>4913.5</v>
      </c>
      <c r="F115" s="38"/>
      <c r="G115" s="25">
        <f t="shared" si="20"/>
        <v>0</v>
      </c>
      <c r="H115" s="25" t="str">
        <f t="shared" si="22"/>
        <v>F</v>
      </c>
      <c r="I115" s="38">
        <v>172.4</v>
      </c>
      <c r="J115" s="38">
        <v>73.5</v>
      </c>
      <c r="K115">
        <f t="shared" si="15"/>
        <v>107.33999999999997</v>
      </c>
      <c r="L115">
        <f t="shared" si="19"/>
        <v>36.669999999999959</v>
      </c>
      <c r="M115" s="26">
        <f>AVERAGE(K115:L115)</f>
        <v>72.004999999999967</v>
      </c>
      <c r="AD115">
        <f>N114</f>
        <v>79.182249999999968</v>
      </c>
      <c r="AE115" s="31">
        <f>O98</f>
        <v>59.249319444444438</v>
      </c>
      <c r="AF115" s="37">
        <f t="shared" ref="AF115:AG120" si="24">AF114</f>
        <v>87.041202887535093</v>
      </c>
      <c r="AG115" s="37">
        <f t="shared" si="24"/>
        <v>31.457436001353777</v>
      </c>
    </row>
    <row r="116" spans="1:33" ht="17" thickTop="1" thickBot="1" x14ac:dyDescent="0.25">
      <c r="A116" s="33" t="s">
        <v>220</v>
      </c>
      <c r="D116">
        <v>3</v>
      </c>
      <c r="E116" s="38">
        <v>932.15</v>
      </c>
      <c r="F116" s="38"/>
      <c r="G116" s="25">
        <f t="shared" si="20"/>
        <v>0</v>
      </c>
      <c r="H116" s="25" t="str">
        <f t="shared" si="22"/>
        <v>F</v>
      </c>
      <c r="I116" s="38">
        <v>156.80000000000001</v>
      </c>
      <c r="J116" s="38">
        <v>55.6</v>
      </c>
      <c r="K116">
        <f t="shared" si="15"/>
        <v>140.88</v>
      </c>
      <c r="L116">
        <f t="shared" si="19"/>
        <v>158.03199999999998</v>
      </c>
      <c r="M116" s="50">
        <f>AVERAGE(K116:L116)</f>
        <v>149.45599999999999</v>
      </c>
      <c r="AD116">
        <f>N114</f>
        <v>79.182249999999968</v>
      </c>
      <c r="AE116" s="31">
        <f>O98</f>
        <v>59.249319444444438</v>
      </c>
      <c r="AF116" s="37">
        <f t="shared" si="24"/>
        <v>87.041202887535093</v>
      </c>
      <c r="AG116" s="37">
        <f t="shared" si="24"/>
        <v>31.457436001353777</v>
      </c>
    </row>
    <row r="117" spans="1:33" ht="17" thickTop="1" thickBot="1" x14ac:dyDescent="0.25">
      <c r="D117" t="s">
        <v>208</v>
      </c>
      <c r="E117">
        <f>AVERAGE(E114:E116)</f>
        <v>3708.4666666666667</v>
      </c>
      <c r="F117" t="e">
        <f>AVERAGE(F114:F116)</f>
        <v>#DIV/0!</v>
      </c>
      <c r="G117" s="25" t="e">
        <f t="shared" si="20"/>
        <v>#DIV/0!</v>
      </c>
      <c r="H117" s="25" t="e">
        <f t="shared" si="22"/>
        <v>#DIV/0!</v>
      </c>
      <c r="I117">
        <f>AVERAGE(I114:I116)</f>
        <v>165.16666666666669</v>
      </c>
      <c r="J117">
        <f>AVERAGE(J114:J116)</f>
        <v>66.766666666666666</v>
      </c>
      <c r="K117">
        <f t="shared" si="15"/>
        <v>122.89166666666665</v>
      </c>
      <c r="L117">
        <f t="shared" si="19"/>
        <v>82.322000000000003</v>
      </c>
      <c r="M117" s="26"/>
      <c r="AE117" s="31">
        <f>O98</f>
        <v>59.249319444444438</v>
      </c>
      <c r="AF117" s="37">
        <f t="shared" si="24"/>
        <v>87.041202887535093</v>
      </c>
      <c r="AG117" s="37">
        <f t="shared" si="24"/>
        <v>31.457436001353777</v>
      </c>
    </row>
    <row r="118" spans="1:33" ht="17" thickTop="1" thickBot="1" x14ac:dyDescent="0.25">
      <c r="A118" s="33" t="s">
        <v>221</v>
      </c>
      <c r="C118" s="41">
        <v>6</v>
      </c>
      <c r="D118" s="41">
        <v>1</v>
      </c>
      <c r="E118" s="41">
        <v>1451.63</v>
      </c>
      <c r="F118" s="41"/>
      <c r="G118" s="25">
        <f t="shared" si="20"/>
        <v>0</v>
      </c>
      <c r="H118" s="25" t="str">
        <f t="shared" si="22"/>
        <v>F</v>
      </c>
      <c r="I118" s="41">
        <v>155.4</v>
      </c>
      <c r="J118" s="41">
        <v>78.2</v>
      </c>
      <c r="K118">
        <f t="shared" si="15"/>
        <v>143.88999999999999</v>
      </c>
      <c r="L118">
        <f t="shared" si="19"/>
        <v>4.8039999999999736</v>
      </c>
      <c r="M118" s="26">
        <f>AVERAGE(K118:L118)</f>
        <v>74.34699999999998</v>
      </c>
      <c r="N118" s="27">
        <f>AVERAGE(M118:M120)</f>
        <v>49.305833333333311</v>
      </c>
      <c r="AD118" s="42">
        <f>N118</f>
        <v>49.305833333333311</v>
      </c>
      <c r="AE118" s="31">
        <f>O98</f>
        <v>59.249319444444438</v>
      </c>
      <c r="AF118" s="37">
        <f t="shared" si="24"/>
        <v>87.041202887535093</v>
      </c>
      <c r="AG118" s="37">
        <f t="shared" si="24"/>
        <v>31.457436001353777</v>
      </c>
    </row>
    <row r="119" spans="1:33" ht="17" thickTop="1" thickBot="1" x14ac:dyDescent="0.25">
      <c r="A119" s="33" t="s">
        <v>222</v>
      </c>
      <c r="D119">
        <v>2</v>
      </c>
      <c r="E119" s="43">
        <v>78.2</v>
      </c>
      <c r="F119" s="43"/>
      <c r="G119" s="25">
        <f t="shared" si="20"/>
        <v>0</v>
      </c>
      <c r="H119" s="25" t="str">
        <f t="shared" si="22"/>
        <v>F</v>
      </c>
      <c r="I119" s="43">
        <v>185</v>
      </c>
      <c r="J119" s="43">
        <v>86.4</v>
      </c>
      <c r="K119">
        <f t="shared" si="15"/>
        <v>80.25</v>
      </c>
      <c r="L119">
        <f t="shared" si="19"/>
        <v>-50.79200000000003</v>
      </c>
      <c r="M119" s="26">
        <f>AVERAGE(K119:L119)</f>
        <v>14.728999999999985</v>
      </c>
      <c r="AD119">
        <f>N118</f>
        <v>49.305833333333311</v>
      </c>
      <c r="AE119" s="31">
        <f>O98</f>
        <v>59.249319444444438</v>
      </c>
      <c r="AF119" s="37">
        <f t="shared" si="24"/>
        <v>87.041202887535093</v>
      </c>
      <c r="AG119" s="37">
        <f t="shared" si="24"/>
        <v>31.457436001353777</v>
      </c>
    </row>
    <row r="120" spans="1:33" ht="17" thickTop="1" thickBot="1" x14ac:dyDescent="0.25">
      <c r="A120" s="33" t="s">
        <v>223</v>
      </c>
      <c r="D120">
        <v>3</v>
      </c>
      <c r="E120" s="43">
        <v>13994.85</v>
      </c>
      <c r="F120" s="43"/>
      <c r="G120" s="25">
        <f t="shared" si="20"/>
        <v>0</v>
      </c>
      <c r="H120" s="25" t="str">
        <f t="shared" si="22"/>
        <v>F</v>
      </c>
      <c r="I120" s="43">
        <v>175.5</v>
      </c>
      <c r="J120" s="43">
        <v>76.400000000000006</v>
      </c>
      <c r="K120">
        <f t="shared" si="15"/>
        <v>100.67500000000001</v>
      </c>
      <c r="L120">
        <f t="shared" si="19"/>
        <v>17.007999999999925</v>
      </c>
      <c r="M120" s="26">
        <f>AVERAGE(K120:L120)</f>
        <v>58.841499999999968</v>
      </c>
      <c r="AD120">
        <f>N118</f>
        <v>49.305833333333311</v>
      </c>
      <c r="AE120" s="31">
        <f>O98</f>
        <v>59.249319444444438</v>
      </c>
      <c r="AF120" s="37">
        <f t="shared" si="24"/>
        <v>87.041202887535093</v>
      </c>
      <c r="AG120" s="37">
        <f t="shared" si="24"/>
        <v>31.457436001353777</v>
      </c>
    </row>
    <row r="121" spans="1:33" ht="17" thickTop="1" thickBot="1" x14ac:dyDescent="0.25">
      <c r="D121" t="s">
        <v>208</v>
      </c>
      <c r="E121">
        <f>AVERAGE(E118:E120)</f>
        <v>5174.8933333333334</v>
      </c>
      <c r="F121" t="e">
        <f>AVERAGE(F118:F120)</f>
        <v>#DIV/0!</v>
      </c>
      <c r="G121" s="25" t="e">
        <f t="shared" si="20"/>
        <v>#DIV/0!</v>
      </c>
      <c r="H121" s="25" t="e">
        <f t="shared" si="22"/>
        <v>#DIV/0!</v>
      </c>
      <c r="I121">
        <f>AVERAGE(I118:I120)</f>
        <v>171.96666666666667</v>
      </c>
      <c r="J121">
        <f>AVERAGE(J118:J120)</f>
        <v>80.333333333333343</v>
      </c>
      <c r="K121">
        <f t="shared" si="15"/>
        <v>108.2716666666667</v>
      </c>
      <c r="L121">
        <f t="shared" si="19"/>
        <v>-9.6600000000000819</v>
      </c>
      <c r="M121" s="26"/>
    </row>
    <row r="122" spans="1:33" s="25" customFormat="1" ht="17" thickTop="1" thickBot="1" x14ac:dyDescent="0.25">
      <c r="A122" s="23" t="s">
        <v>204</v>
      </c>
      <c r="B122" s="24" t="s">
        <v>230</v>
      </c>
      <c r="C122" s="25">
        <v>1</v>
      </c>
      <c r="D122" s="25">
        <v>1</v>
      </c>
      <c r="E122" s="25">
        <v>62.9</v>
      </c>
      <c r="G122" s="25">
        <f t="shared" si="20"/>
        <v>0</v>
      </c>
      <c r="H122" s="25" t="str">
        <f t="shared" si="22"/>
        <v>F</v>
      </c>
      <c r="I122" s="25">
        <v>161.5</v>
      </c>
      <c r="J122" s="25">
        <v>81.7</v>
      </c>
      <c r="K122" s="25">
        <f t="shared" si="15"/>
        <v>130.77500000000003</v>
      </c>
      <c r="L122" s="25">
        <f t="shared" si="19"/>
        <v>-18.926000000000045</v>
      </c>
      <c r="M122" s="26">
        <f>AVERAGE(K122:L122)</f>
        <v>55.924499999999995</v>
      </c>
      <c r="N122" s="27">
        <f>AVERAGE(M122:M124)</f>
        <v>51.126166666666677</v>
      </c>
      <c r="O122" s="45">
        <f>AVERAGE(N126,N130,N134,N138,N142)</f>
        <v>104.6979</v>
      </c>
      <c r="P122" s="25">
        <f>AVERAGE(K122:K124,K126:K128,K130:K132,K134:K136,K138:K140,K142:K144)</f>
        <v>128.57722222222222</v>
      </c>
      <c r="Q122" s="25">
        <f>AVERAGE(L122:L124,L126:L128,L130:L132,L134:L136,L138:L140,L142:L144)</f>
        <v>62.961333333333314</v>
      </c>
      <c r="S122" s="46">
        <f>_xlfn.STDEV.S(M126:M128,M130,M134:M136,M138:M140,M142:M144, M132, M131)</f>
        <v>21.40875600342731</v>
      </c>
      <c r="T122">
        <f>AVERAGE(I122:I145)</f>
        <v>162.52222222222221</v>
      </c>
      <c r="U122">
        <f>AVERAGE(J122:J145)</f>
        <v>69.62222222222222</v>
      </c>
      <c r="AD122" s="31">
        <f>$N$122</f>
        <v>51.126166666666677</v>
      </c>
      <c r="AE122" s="31">
        <f>O122</f>
        <v>104.6979</v>
      </c>
      <c r="AF122" s="47">
        <f>O122+S122</f>
        <v>126.10665600342732</v>
      </c>
      <c r="AG122" s="47">
        <f>O122-S122</f>
        <v>83.28914399657269</v>
      </c>
    </row>
    <row r="123" spans="1:33" ht="17" thickTop="1" thickBot="1" x14ac:dyDescent="0.25">
      <c r="A123" s="33" t="s">
        <v>206</v>
      </c>
      <c r="D123">
        <v>2</v>
      </c>
      <c r="E123">
        <v>81.7</v>
      </c>
      <c r="G123" s="25">
        <f t="shared" si="20"/>
        <v>0</v>
      </c>
      <c r="H123" s="25" t="str">
        <f t="shared" si="22"/>
        <v>F</v>
      </c>
      <c r="I123">
        <v>161.6</v>
      </c>
      <c r="J123">
        <v>78.599999999999994</v>
      </c>
      <c r="K123">
        <f t="shared" si="15"/>
        <v>130.56</v>
      </c>
      <c r="L123">
        <f t="shared" si="19"/>
        <v>2.0919999999999845</v>
      </c>
      <c r="M123" s="26">
        <f>AVERAGE(K123:L123)</f>
        <v>66.325999999999993</v>
      </c>
      <c r="AD123">
        <f>N122</f>
        <v>51.126166666666677</v>
      </c>
      <c r="AE123" s="31">
        <f>O122</f>
        <v>104.6979</v>
      </c>
      <c r="AF123" s="37">
        <f t="shared" ref="AF123:AG138" si="25">AF122</f>
        <v>126.10665600342732</v>
      </c>
      <c r="AG123" s="37">
        <f t="shared" si="25"/>
        <v>83.28914399657269</v>
      </c>
    </row>
    <row r="124" spans="1:33" ht="17" thickTop="1" thickBot="1" x14ac:dyDescent="0.25">
      <c r="A124" s="33" t="s">
        <v>207</v>
      </c>
      <c r="D124">
        <v>3</v>
      </c>
      <c r="E124">
        <v>927.22</v>
      </c>
      <c r="G124" s="25">
        <f t="shared" si="20"/>
        <v>0</v>
      </c>
      <c r="H124" s="25" t="str">
        <f t="shared" si="22"/>
        <v>F</v>
      </c>
      <c r="I124" s="38">
        <v>160.6</v>
      </c>
      <c r="J124" s="38">
        <v>89.3</v>
      </c>
      <c r="K124">
        <f t="shared" si="15"/>
        <v>132.71000000000004</v>
      </c>
      <c r="L124">
        <f t="shared" si="19"/>
        <v>-70.453999999999951</v>
      </c>
      <c r="M124" s="26">
        <f>AVERAGE(K124:L124)</f>
        <v>31.128000000000043</v>
      </c>
      <c r="AD124">
        <f>N122</f>
        <v>51.126166666666677</v>
      </c>
      <c r="AE124" s="31">
        <f>O122</f>
        <v>104.6979</v>
      </c>
      <c r="AF124" s="37">
        <f t="shared" si="25"/>
        <v>126.10665600342732</v>
      </c>
      <c r="AG124" s="37">
        <f t="shared" si="25"/>
        <v>83.28914399657269</v>
      </c>
    </row>
    <row r="125" spans="1:33" ht="17" thickTop="1" thickBot="1" x14ac:dyDescent="0.25">
      <c r="D125" t="s">
        <v>208</v>
      </c>
      <c r="E125">
        <f>AVERAGE(E122:E124)</f>
        <v>357.27333333333331</v>
      </c>
      <c r="F125" t="e">
        <f>AVERAGE(F122:F124)</f>
        <v>#DIV/0!</v>
      </c>
      <c r="G125" s="25" t="e">
        <f t="shared" si="20"/>
        <v>#DIV/0!</v>
      </c>
      <c r="H125" s="25" t="e">
        <f t="shared" si="22"/>
        <v>#DIV/0!</v>
      </c>
      <c r="I125">
        <f>AVERAGE(I122:I124)</f>
        <v>161.23333333333335</v>
      </c>
      <c r="J125">
        <f>AVERAGE(J122:J124)</f>
        <v>83.2</v>
      </c>
      <c r="K125">
        <f t="shared" si="15"/>
        <v>131.3483333333333</v>
      </c>
      <c r="L125">
        <f t="shared" si="19"/>
        <v>-29.096000000000004</v>
      </c>
      <c r="M125" s="26"/>
      <c r="AE125" s="31">
        <f>O122</f>
        <v>104.6979</v>
      </c>
      <c r="AF125" s="37">
        <f t="shared" si="25"/>
        <v>126.10665600342732</v>
      </c>
      <c r="AG125" s="37">
        <f t="shared" si="25"/>
        <v>83.28914399657269</v>
      </c>
    </row>
    <row r="126" spans="1:33" ht="17" thickTop="1" thickBot="1" x14ac:dyDescent="0.25">
      <c r="A126" s="33" t="s">
        <v>209</v>
      </c>
      <c r="C126" s="29">
        <v>2</v>
      </c>
      <c r="D126" s="29">
        <v>1</v>
      </c>
      <c r="E126">
        <v>14775.77</v>
      </c>
      <c r="G126" s="25">
        <f t="shared" si="20"/>
        <v>0</v>
      </c>
      <c r="H126" s="25" t="str">
        <f t="shared" si="22"/>
        <v>F</v>
      </c>
      <c r="I126" s="38">
        <v>200.6</v>
      </c>
      <c r="J126" s="38">
        <v>67.3</v>
      </c>
      <c r="K126">
        <f t="shared" si="15"/>
        <v>46.710000000000036</v>
      </c>
      <c r="L126">
        <f t="shared" si="19"/>
        <v>78.706000000000017</v>
      </c>
      <c r="M126" s="26">
        <f>AVERAGE(K126:L126)</f>
        <v>62.708000000000027</v>
      </c>
      <c r="N126" s="27">
        <f>AVERAGE(M126:M128)</f>
        <v>91.978500000000011</v>
      </c>
      <c r="AD126" s="39">
        <f>$N$126</f>
        <v>91.978500000000011</v>
      </c>
      <c r="AE126" s="31">
        <f>O122</f>
        <v>104.6979</v>
      </c>
      <c r="AF126" s="37">
        <f t="shared" si="25"/>
        <v>126.10665600342732</v>
      </c>
      <c r="AG126" s="37">
        <f t="shared" si="25"/>
        <v>83.28914399657269</v>
      </c>
    </row>
    <row r="127" spans="1:33" ht="17" thickTop="1" thickBot="1" x14ac:dyDescent="0.25">
      <c r="A127" s="33" t="s">
        <v>210</v>
      </c>
      <c r="D127">
        <v>2</v>
      </c>
      <c r="E127">
        <v>67.3</v>
      </c>
      <c r="G127" s="25">
        <f t="shared" si="20"/>
        <v>0</v>
      </c>
      <c r="H127" s="25" t="str">
        <f t="shared" si="22"/>
        <v>F</v>
      </c>
      <c r="I127" s="38">
        <v>154.9</v>
      </c>
      <c r="J127" s="38">
        <v>71.2</v>
      </c>
      <c r="K127">
        <f t="shared" si="15"/>
        <v>144.96499999999997</v>
      </c>
      <c r="L127">
        <f t="shared" si="19"/>
        <v>52.263999999999953</v>
      </c>
      <c r="M127" s="26">
        <f>AVERAGE(K127:L127)</f>
        <v>98.614499999999964</v>
      </c>
      <c r="AD127" s="39">
        <f>$N$126</f>
        <v>91.978500000000011</v>
      </c>
      <c r="AE127" s="31">
        <f>O122</f>
        <v>104.6979</v>
      </c>
      <c r="AF127" s="37">
        <f t="shared" si="25"/>
        <v>126.10665600342732</v>
      </c>
      <c r="AG127" s="37">
        <f t="shared" si="25"/>
        <v>83.28914399657269</v>
      </c>
    </row>
    <row r="128" spans="1:33" ht="17" thickTop="1" thickBot="1" x14ac:dyDescent="0.25">
      <c r="A128" s="33" t="s">
        <v>211</v>
      </c>
      <c r="D128">
        <v>3</v>
      </c>
      <c r="E128">
        <v>71.2</v>
      </c>
      <c r="G128" s="25">
        <f t="shared" si="20"/>
        <v>0</v>
      </c>
      <c r="H128" s="25" t="str">
        <f t="shared" si="22"/>
        <v>F</v>
      </c>
      <c r="I128" s="38">
        <v>160.19999999999999</v>
      </c>
      <c r="J128" s="38">
        <v>64.8</v>
      </c>
      <c r="K128">
        <f t="shared" si="15"/>
        <v>133.57000000000005</v>
      </c>
      <c r="L128">
        <f t="shared" si="19"/>
        <v>95.656000000000006</v>
      </c>
      <c r="M128" s="26">
        <f>AVERAGE(K128:L128)</f>
        <v>114.61300000000003</v>
      </c>
      <c r="AD128" s="39">
        <f>$N$126</f>
        <v>91.978500000000011</v>
      </c>
      <c r="AE128" s="31">
        <f>O122</f>
        <v>104.6979</v>
      </c>
      <c r="AF128" s="37">
        <f t="shared" si="25"/>
        <v>126.10665600342732</v>
      </c>
      <c r="AG128" s="37">
        <f t="shared" si="25"/>
        <v>83.28914399657269</v>
      </c>
    </row>
    <row r="129" spans="1:33" ht="17" thickTop="1" thickBot="1" x14ac:dyDescent="0.25">
      <c r="D129" t="s">
        <v>208</v>
      </c>
      <c r="E129">
        <f>AVERAGE(E126:E128)</f>
        <v>4971.4233333333332</v>
      </c>
      <c r="F129" t="e">
        <f>AVERAGE(F126:F128)</f>
        <v>#DIV/0!</v>
      </c>
      <c r="G129" s="25" t="e">
        <f t="shared" si="20"/>
        <v>#DIV/0!</v>
      </c>
      <c r="H129" s="25" t="e">
        <f t="shared" si="22"/>
        <v>#DIV/0!</v>
      </c>
      <c r="I129">
        <f>AVERAGE(I126:I128)</f>
        <v>171.9</v>
      </c>
      <c r="J129">
        <f>AVERAGE(J126:J128)</f>
        <v>67.766666666666666</v>
      </c>
      <c r="K129">
        <f t="shared" si="15"/>
        <v>108.41500000000002</v>
      </c>
      <c r="L129">
        <f t="shared" si="19"/>
        <v>75.541999999999973</v>
      </c>
      <c r="M129" s="26"/>
      <c r="AE129" s="31">
        <f>O122</f>
        <v>104.6979</v>
      </c>
      <c r="AF129" s="37">
        <f t="shared" si="25"/>
        <v>126.10665600342732</v>
      </c>
      <c r="AG129" s="37">
        <f t="shared" si="25"/>
        <v>83.28914399657269</v>
      </c>
    </row>
    <row r="130" spans="1:33" ht="17" thickTop="1" thickBot="1" x14ac:dyDescent="0.25">
      <c r="A130" s="33" t="s">
        <v>212</v>
      </c>
      <c r="C130" s="29">
        <v>3</v>
      </c>
      <c r="D130" s="29">
        <v>1</v>
      </c>
      <c r="E130" s="29">
        <v>64.8</v>
      </c>
      <c r="F130" s="29"/>
      <c r="G130" s="25">
        <f t="shared" si="20"/>
        <v>0</v>
      </c>
      <c r="H130" s="25" t="str">
        <f t="shared" si="22"/>
        <v>F</v>
      </c>
      <c r="I130" s="29">
        <v>161</v>
      </c>
      <c r="J130" s="29">
        <v>71.599999999999994</v>
      </c>
      <c r="K130">
        <f t="shared" si="15"/>
        <v>131.85000000000002</v>
      </c>
      <c r="L130">
        <f t="shared" si="19"/>
        <v>49.552000000000021</v>
      </c>
      <c r="M130" s="26">
        <f>AVERAGE(K130:L130)</f>
        <v>90.701000000000022</v>
      </c>
      <c r="N130" s="27">
        <f>AVERAGE(M130:M132)</f>
        <v>100.82983333333333</v>
      </c>
      <c r="AD130" s="39">
        <f>N130</f>
        <v>100.82983333333333</v>
      </c>
      <c r="AE130" s="31">
        <f>O122</f>
        <v>104.6979</v>
      </c>
      <c r="AF130" s="37">
        <f t="shared" si="25"/>
        <v>126.10665600342732</v>
      </c>
      <c r="AG130" s="37">
        <f t="shared" si="25"/>
        <v>83.28914399657269</v>
      </c>
    </row>
    <row r="131" spans="1:33" ht="17" thickTop="1" thickBot="1" x14ac:dyDescent="0.25">
      <c r="A131" s="33" t="s">
        <v>213</v>
      </c>
      <c r="D131">
        <v>2</v>
      </c>
      <c r="E131" s="38">
        <v>9559.43</v>
      </c>
      <c r="F131" s="38"/>
      <c r="G131" s="25">
        <f t="shared" si="20"/>
        <v>0</v>
      </c>
      <c r="H131" s="25" t="str">
        <f t="shared" si="22"/>
        <v>F</v>
      </c>
      <c r="I131" s="38">
        <v>150.4</v>
      </c>
      <c r="J131" s="38">
        <v>67.7</v>
      </c>
      <c r="K131">
        <f t="shared" si="15"/>
        <v>154.63999999999999</v>
      </c>
      <c r="L131">
        <f t="shared" si="19"/>
        <v>75.993999999999971</v>
      </c>
      <c r="M131" s="26">
        <f>AVERAGE(K131:L131)</f>
        <v>115.31699999999998</v>
      </c>
      <c r="AD131">
        <f>N130</f>
        <v>100.82983333333333</v>
      </c>
      <c r="AE131" s="31">
        <f>O122</f>
        <v>104.6979</v>
      </c>
      <c r="AF131" s="37">
        <f t="shared" si="25"/>
        <v>126.10665600342732</v>
      </c>
      <c r="AG131" s="37">
        <f t="shared" si="25"/>
        <v>83.28914399657269</v>
      </c>
    </row>
    <row r="132" spans="1:33" ht="17" thickTop="1" thickBot="1" x14ac:dyDescent="0.25">
      <c r="A132" s="33" t="s">
        <v>214</v>
      </c>
      <c r="D132">
        <v>3</v>
      </c>
      <c r="E132" s="38">
        <v>7429.33</v>
      </c>
      <c r="F132" s="38"/>
      <c r="G132" s="25">
        <f t="shared" si="20"/>
        <v>0</v>
      </c>
      <c r="H132" s="25" t="str">
        <f t="shared" si="22"/>
        <v>F</v>
      </c>
      <c r="I132" s="38">
        <v>167.3</v>
      </c>
      <c r="J132" s="38">
        <v>67.900000000000006</v>
      </c>
      <c r="K132">
        <f t="shared" si="15"/>
        <v>118.30500000000001</v>
      </c>
      <c r="L132">
        <f t="shared" si="19"/>
        <v>74.63799999999992</v>
      </c>
      <c r="M132" s="26">
        <f>AVERAGE(K132:L132)</f>
        <v>96.471499999999963</v>
      </c>
      <c r="AD132">
        <f>N130</f>
        <v>100.82983333333333</v>
      </c>
      <c r="AE132" s="31">
        <f>O122</f>
        <v>104.6979</v>
      </c>
      <c r="AF132" s="37">
        <f t="shared" si="25"/>
        <v>126.10665600342732</v>
      </c>
      <c r="AG132" s="37">
        <f t="shared" si="25"/>
        <v>83.28914399657269</v>
      </c>
    </row>
    <row r="133" spans="1:33" ht="17" thickTop="1" thickBot="1" x14ac:dyDescent="0.25">
      <c r="D133" t="s">
        <v>208</v>
      </c>
      <c r="E133">
        <f>AVERAGE(E130:E132)</f>
        <v>5684.5199999999995</v>
      </c>
      <c r="F133" t="e">
        <f>AVERAGE(F130:F132)</f>
        <v>#DIV/0!</v>
      </c>
      <c r="G133" s="25" t="e">
        <f t="shared" si="20"/>
        <v>#DIV/0!</v>
      </c>
      <c r="H133" s="25" t="e">
        <f t="shared" si="22"/>
        <v>#DIV/0!</v>
      </c>
      <c r="I133">
        <f>AVERAGE(I130:I132)</f>
        <v>159.56666666666666</v>
      </c>
      <c r="J133">
        <f>AVERAGE(J130:J132)</f>
        <v>69.066666666666677</v>
      </c>
      <c r="K133">
        <f t="shared" si="15"/>
        <v>134.93166666666667</v>
      </c>
      <c r="L133">
        <f t="shared" si="19"/>
        <v>66.727999999999895</v>
      </c>
      <c r="M133" s="26"/>
      <c r="AE133" s="31">
        <f>O122</f>
        <v>104.6979</v>
      </c>
      <c r="AF133" s="37">
        <f t="shared" si="25"/>
        <v>126.10665600342732</v>
      </c>
      <c r="AG133" s="37">
        <f t="shared" si="25"/>
        <v>83.28914399657269</v>
      </c>
    </row>
    <row r="134" spans="1:33" ht="17" thickTop="1" thickBot="1" x14ac:dyDescent="0.25">
      <c r="A134" s="33" t="s">
        <v>215</v>
      </c>
      <c r="C134" s="29">
        <v>4</v>
      </c>
      <c r="D134" s="29">
        <v>1</v>
      </c>
      <c r="E134" s="29">
        <v>7802.63</v>
      </c>
      <c r="F134" s="29"/>
      <c r="G134" s="25">
        <f t="shared" si="20"/>
        <v>0</v>
      </c>
      <c r="H134" s="25" t="str">
        <f t="shared" si="22"/>
        <v>F</v>
      </c>
      <c r="I134" s="29">
        <v>168.3</v>
      </c>
      <c r="J134" s="29">
        <v>64.400000000000006</v>
      </c>
      <c r="K134">
        <f t="shared" si="15"/>
        <v>116.15499999999997</v>
      </c>
      <c r="L134">
        <f t="shared" si="19"/>
        <v>98.367999999999938</v>
      </c>
      <c r="M134" s="26">
        <f>AVERAGE(K134:L134)</f>
        <v>107.26149999999996</v>
      </c>
      <c r="N134" s="27">
        <f>AVERAGE(M134:M136)</f>
        <v>116.73216666666666</v>
      </c>
      <c r="AD134" s="39">
        <f>N134</f>
        <v>116.73216666666666</v>
      </c>
      <c r="AE134" s="31">
        <f>O122</f>
        <v>104.6979</v>
      </c>
      <c r="AF134" s="37">
        <f t="shared" si="25"/>
        <v>126.10665600342732</v>
      </c>
      <c r="AG134" s="37">
        <f t="shared" si="25"/>
        <v>83.28914399657269</v>
      </c>
    </row>
    <row r="135" spans="1:33" ht="17" thickTop="1" thickBot="1" x14ac:dyDescent="0.25">
      <c r="A135" s="33" t="s">
        <v>216</v>
      </c>
      <c r="D135">
        <v>2</v>
      </c>
      <c r="E135" s="38">
        <v>7464.8</v>
      </c>
      <c r="F135" s="38"/>
      <c r="G135" s="25">
        <f t="shared" si="20"/>
        <v>0</v>
      </c>
      <c r="H135" s="25" t="str">
        <f t="shared" si="22"/>
        <v>F</v>
      </c>
      <c r="I135" s="38">
        <v>161.1</v>
      </c>
      <c r="J135" s="38">
        <v>63.3</v>
      </c>
      <c r="K135">
        <f t="shared" si="15"/>
        <v>131.63500000000005</v>
      </c>
      <c r="L135">
        <f t="shared" si="19"/>
        <v>105.82600000000002</v>
      </c>
      <c r="M135" s="26">
        <f>AVERAGE(K135:L135)</f>
        <v>118.73050000000003</v>
      </c>
      <c r="AD135">
        <f>N134</f>
        <v>116.73216666666666</v>
      </c>
      <c r="AE135" s="31">
        <f>O122</f>
        <v>104.6979</v>
      </c>
      <c r="AF135" s="37">
        <f t="shared" si="25"/>
        <v>126.10665600342732</v>
      </c>
      <c r="AG135" s="37">
        <f t="shared" si="25"/>
        <v>83.28914399657269</v>
      </c>
    </row>
    <row r="136" spans="1:33" ht="17" thickTop="1" thickBot="1" x14ac:dyDescent="0.25">
      <c r="A136" s="33" t="s">
        <v>217</v>
      </c>
      <c r="D136">
        <v>3</v>
      </c>
      <c r="E136" s="38">
        <v>5337.11</v>
      </c>
      <c r="F136" s="38"/>
      <c r="G136" s="25">
        <f t="shared" si="20"/>
        <v>0</v>
      </c>
      <c r="H136" s="25" t="str">
        <f t="shared" si="22"/>
        <v>F</v>
      </c>
      <c r="I136" s="38">
        <v>157.9</v>
      </c>
      <c r="J136" s="38">
        <v>62.7</v>
      </c>
      <c r="K136">
        <f t="shared" si="15"/>
        <v>138.51499999999999</v>
      </c>
      <c r="L136">
        <f t="shared" si="19"/>
        <v>109.89399999999995</v>
      </c>
      <c r="M136" s="26">
        <f>AVERAGE(K136:L136)</f>
        <v>124.20449999999997</v>
      </c>
      <c r="AD136">
        <f>N134</f>
        <v>116.73216666666666</v>
      </c>
      <c r="AE136" s="31">
        <f>O122</f>
        <v>104.6979</v>
      </c>
      <c r="AF136" s="37">
        <f t="shared" si="25"/>
        <v>126.10665600342732</v>
      </c>
      <c r="AG136" s="37">
        <f t="shared" si="25"/>
        <v>83.28914399657269</v>
      </c>
    </row>
    <row r="137" spans="1:33" ht="17" thickTop="1" thickBot="1" x14ac:dyDescent="0.25">
      <c r="D137" t="s">
        <v>208</v>
      </c>
      <c r="E137">
        <f>AVERAGE(E134:E136)</f>
        <v>6868.18</v>
      </c>
      <c r="F137" t="e">
        <f>AVERAGE(F134:F136)</f>
        <v>#DIV/0!</v>
      </c>
      <c r="G137" s="25" t="e">
        <f t="shared" si="20"/>
        <v>#DIV/0!</v>
      </c>
      <c r="H137" s="25" t="e">
        <f t="shared" si="22"/>
        <v>#DIV/0!</v>
      </c>
      <c r="I137">
        <f>AVERAGE(I134:I136)</f>
        <v>162.43333333333331</v>
      </c>
      <c r="J137">
        <f>AVERAGE(J134:J136)</f>
        <v>63.466666666666669</v>
      </c>
      <c r="K137">
        <f t="shared" si="15"/>
        <v>128.76833333333337</v>
      </c>
      <c r="L137">
        <f t="shared" si="19"/>
        <v>104.69599999999997</v>
      </c>
      <c r="M137" s="26"/>
      <c r="AE137" s="31">
        <f>O122</f>
        <v>104.6979</v>
      </c>
      <c r="AF137" s="37">
        <f t="shared" si="25"/>
        <v>126.10665600342732</v>
      </c>
      <c r="AG137" s="37">
        <f t="shared" si="25"/>
        <v>83.28914399657269</v>
      </c>
    </row>
    <row r="138" spans="1:33" ht="17" thickTop="1" thickBot="1" x14ac:dyDescent="0.25">
      <c r="A138" s="33" t="s">
        <v>218</v>
      </c>
      <c r="C138" s="29">
        <v>5</v>
      </c>
      <c r="D138" s="29">
        <v>1</v>
      </c>
      <c r="E138" s="29">
        <v>5718.85</v>
      </c>
      <c r="F138" s="29"/>
      <c r="G138" s="25">
        <f t="shared" si="20"/>
        <v>0</v>
      </c>
      <c r="H138" s="25" t="str">
        <f t="shared" si="22"/>
        <v>F</v>
      </c>
      <c r="I138" s="29">
        <v>161.4</v>
      </c>
      <c r="J138" s="29">
        <v>63.8</v>
      </c>
      <c r="K138">
        <f t="shared" si="15"/>
        <v>130.99</v>
      </c>
      <c r="L138">
        <f t="shared" si="19"/>
        <v>102.43599999999998</v>
      </c>
      <c r="M138" s="26">
        <f>AVERAGE(K138:L138)</f>
        <v>116.71299999999999</v>
      </c>
      <c r="N138" s="27">
        <f>AVERAGE(M138:M140)</f>
        <v>93.845166666666671</v>
      </c>
      <c r="AD138" s="39">
        <f>N138</f>
        <v>93.845166666666671</v>
      </c>
      <c r="AE138" s="31">
        <f>O122</f>
        <v>104.6979</v>
      </c>
      <c r="AF138" s="37">
        <f t="shared" si="25"/>
        <v>126.10665600342732</v>
      </c>
      <c r="AG138" s="37">
        <f t="shared" si="25"/>
        <v>83.28914399657269</v>
      </c>
    </row>
    <row r="139" spans="1:33" ht="17" thickTop="1" thickBot="1" x14ac:dyDescent="0.25">
      <c r="A139" s="33" t="s">
        <v>219</v>
      </c>
      <c r="D139">
        <v>2</v>
      </c>
      <c r="E139" s="38">
        <v>63.8</v>
      </c>
      <c r="F139" s="38"/>
      <c r="G139" s="25">
        <f t="shared" si="20"/>
        <v>0</v>
      </c>
      <c r="H139" s="25" t="str">
        <f t="shared" si="22"/>
        <v>F</v>
      </c>
      <c r="I139" s="38">
        <v>175.2</v>
      </c>
      <c r="J139" s="38">
        <v>71.2</v>
      </c>
      <c r="K139">
        <f t="shared" ref="K139:K202" si="26">-2.15*I139+478</f>
        <v>101.32000000000005</v>
      </c>
      <c r="L139">
        <f t="shared" si="19"/>
        <v>52.263999999999953</v>
      </c>
      <c r="M139" s="26">
        <f>AVERAGE(K139:L139)</f>
        <v>76.792000000000002</v>
      </c>
      <c r="AD139">
        <f>N138</f>
        <v>93.845166666666671</v>
      </c>
      <c r="AE139" s="31">
        <f>O122</f>
        <v>104.6979</v>
      </c>
      <c r="AF139" s="37">
        <f t="shared" ref="AF139:AG144" si="27">AF138</f>
        <v>126.10665600342732</v>
      </c>
      <c r="AG139" s="37">
        <f t="shared" si="27"/>
        <v>83.28914399657269</v>
      </c>
    </row>
    <row r="140" spans="1:33" ht="17" thickTop="1" thickBot="1" x14ac:dyDescent="0.25">
      <c r="A140" s="33" t="s">
        <v>220</v>
      </c>
      <c r="D140">
        <v>3</v>
      </c>
      <c r="E140" s="38">
        <v>71.2</v>
      </c>
      <c r="F140" s="38"/>
      <c r="G140" s="25">
        <f t="shared" si="20"/>
        <v>0</v>
      </c>
      <c r="H140" s="25" t="str">
        <f t="shared" si="22"/>
        <v>F</v>
      </c>
      <c r="I140" s="38">
        <v>159.69999999999999</v>
      </c>
      <c r="J140" s="38">
        <v>72.8</v>
      </c>
      <c r="K140">
        <f t="shared" si="26"/>
        <v>134.64500000000004</v>
      </c>
      <c r="L140">
        <f t="shared" si="19"/>
        <v>41.415999999999997</v>
      </c>
      <c r="M140" s="48">
        <f>AVERAGE(K140:L140)</f>
        <v>88.030500000000018</v>
      </c>
      <c r="AD140">
        <f>N138</f>
        <v>93.845166666666671</v>
      </c>
      <c r="AE140" s="31">
        <f>O122</f>
        <v>104.6979</v>
      </c>
      <c r="AF140" s="37">
        <f t="shared" si="27"/>
        <v>126.10665600342732</v>
      </c>
      <c r="AG140" s="37">
        <f t="shared" si="27"/>
        <v>83.28914399657269</v>
      </c>
    </row>
    <row r="141" spans="1:33" ht="17" thickTop="1" thickBot="1" x14ac:dyDescent="0.25">
      <c r="D141" t="s">
        <v>208</v>
      </c>
      <c r="E141">
        <f>AVERAGE(E138:E140)</f>
        <v>1951.2833333333335</v>
      </c>
      <c r="F141" t="e">
        <f>AVERAGE(F138:F140)</f>
        <v>#DIV/0!</v>
      </c>
      <c r="G141" s="25" t="e">
        <f t="shared" si="20"/>
        <v>#DIV/0!</v>
      </c>
      <c r="H141" s="25" t="e">
        <f t="shared" si="22"/>
        <v>#DIV/0!</v>
      </c>
      <c r="I141">
        <f>AVERAGE(I138:I140)</f>
        <v>165.43333333333334</v>
      </c>
      <c r="J141">
        <f>AVERAGE(J138:J140)</f>
        <v>69.266666666666666</v>
      </c>
      <c r="K141">
        <f t="shared" si="26"/>
        <v>122.31833333333333</v>
      </c>
      <c r="L141">
        <f t="shared" si="19"/>
        <v>65.372000000000014</v>
      </c>
      <c r="M141" s="26"/>
      <c r="AE141" s="31">
        <f>O122</f>
        <v>104.6979</v>
      </c>
      <c r="AF141" s="37">
        <f t="shared" si="27"/>
        <v>126.10665600342732</v>
      </c>
      <c r="AG141" s="37">
        <f t="shared" si="27"/>
        <v>83.28914399657269</v>
      </c>
    </row>
    <row r="142" spans="1:33" ht="17" thickTop="1" thickBot="1" x14ac:dyDescent="0.25">
      <c r="A142" s="33" t="s">
        <v>221</v>
      </c>
      <c r="C142" s="41">
        <v>6</v>
      </c>
      <c r="D142" s="41">
        <v>1</v>
      </c>
      <c r="E142" s="41">
        <v>10411.4</v>
      </c>
      <c r="F142" s="41"/>
      <c r="G142" s="25">
        <f t="shared" si="20"/>
        <v>0</v>
      </c>
      <c r="H142" s="25" t="str">
        <f t="shared" si="22"/>
        <v>F</v>
      </c>
      <c r="I142" s="41">
        <v>143.19999999999999</v>
      </c>
      <c r="J142" s="41">
        <v>61.2</v>
      </c>
      <c r="K142">
        <f t="shared" si="26"/>
        <v>170.12000000000006</v>
      </c>
      <c r="L142">
        <f t="shared" si="19"/>
        <v>120.06399999999996</v>
      </c>
      <c r="M142" s="26">
        <f>AVERAGE(K142:L142)</f>
        <v>145.09200000000001</v>
      </c>
      <c r="N142" s="27">
        <f>AVERAGE(M142:M144)</f>
        <v>120.10383333333334</v>
      </c>
      <c r="AD142" s="42">
        <f>N142</f>
        <v>120.10383333333334</v>
      </c>
      <c r="AE142" s="31">
        <f>O122</f>
        <v>104.6979</v>
      </c>
      <c r="AF142" s="37">
        <f t="shared" si="27"/>
        <v>126.10665600342732</v>
      </c>
      <c r="AG142" s="37">
        <f t="shared" si="27"/>
        <v>83.28914399657269</v>
      </c>
    </row>
    <row r="143" spans="1:33" ht="17" thickTop="1" thickBot="1" x14ac:dyDescent="0.25">
      <c r="A143" s="33" t="s">
        <v>222</v>
      </c>
      <c r="D143">
        <v>2</v>
      </c>
      <c r="E143" s="43">
        <v>7871.1</v>
      </c>
      <c r="F143" s="43"/>
      <c r="G143" s="25">
        <f t="shared" si="20"/>
        <v>0</v>
      </c>
      <c r="H143" s="25" t="str">
        <f t="shared" si="22"/>
        <v>F</v>
      </c>
      <c r="I143" s="43">
        <v>165.3</v>
      </c>
      <c r="J143" s="43">
        <v>70.8</v>
      </c>
      <c r="K143">
        <f t="shared" si="26"/>
        <v>122.60500000000002</v>
      </c>
      <c r="L143">
        <f t="shared" si="19"/>
        <v>54.975999999999999</v>
      </c>
      <c r="M143" s="26">
        <f>AVERAGE(K143:L143)</f>
        <v>88.790500000000009</v>
      </c>
      <c r="AD143">
        <f>N142</f>
        <v>120.10383333333334</v>
      </c>
      <c r="AE143" s="31">
        <f>O122</f>
        <v>104.6979</v>
      </c>
      <c r="AF143" s="37">
        <f t="shared" si="27"/>
        <v>126.10665600342732</v>
      </c>
      <c r="AG143" s="37">
        <f t="shared" si="27"/>
        <v>83.28914399657269</v>
      </c>
    </row>
    <row r="144" spans="1:33" ht="17" thickTop="1" thickBot="1" x14ac:dyDescent="0.25">
      <c r="A144" s="33" t="s">
        <v>223</v>
      </c>
      <c r="D144">
        <v>3</v>
      </c>
      <c r="E144" s="43">
        <v>70.8</v>
      </c>
      <c r="F144" s="43"/>
      <c r="G144" s="25">
        <f t="shared" si="20"/>
        <v>0</v>
      </c>
      <c r="H144" s="25" t="str">
        <f t="shared" si="22"/>
        <v>F</v>
      </c>
      <c r="I144" s="43">
        <v>155.19999999999999</v>
      </c>
      <c r="J144" s="43">
        <v>62.9</v>
      </c>
      <c r="K144">
        <f t="shared" si="26"/>
        <v>144.32000000000005</v>
      </c>
      <c r="L144">
        <f t="shared" si="19"/>
        <v>108.53800000000001</v>
      </c>
      <c r="M144" s="26">
        <f>AVERAGE(K144:L144)</f>
        <v>126.42900000000003</v>
      </c>
      <c r="AD144">
        <f>N142</f>
        <v>120.10383333333334</v>
      </c>
      <c r="AE144" s="31">
        <f>O122</f>
        <v>104.6979</v>
      </c>
      <c r="AF144" s="37">
        <f t="shared" si="27"/>
        <v>126.10665600342732</v>
      </c>
      <c r="AG144" s="37">
        <f t="shared" si="27"/>
        <v>83.28914399657269</v>
      </c>
    </row>
    <row r="145" spans="1:33" ht="17" thickTop="1" thickBot="1" x14ac:dyDescent="0.25">
      <c r="D145" t="s">
        <v>208</v>
      </c>
      <c r="E145">
        <f>AVERAGE(E142:E144)</f>
        <v>6117.7666666666664</v>
      </c>
      <c r="F145" t="e">
        <f>AVERAGE(F142:F144)</f>
        <v>#DIV/0!</v>
      </c>
      <c r="G145" s="25" t="e">
        <f t="shared" si="20"/>
        <v>#DIV/0!</v>
      </c>
      <c r="H145" s="25" t="e">
        <f t="shared" si="22"/>
        <v>#DIV/0!</v>
      </c>
      <c r="I145">
        <f>AVERAGE(I142:I144)</f>
        <v>154.56666666666666</v>
      </c>
      <c r="J145">
        <f>AVERAGE(J142:J144)</f>
        <v>64.966666666666669</v>
      </c>
      <c r="K145">
        <f t="shared" si="26"/>
        <v>145.68166666666667</v>
      </c>
      <c r="L145">
        <f t="shared" si="19"/>
        <v>94.525999999999954</v>
      </c>
      <c r="M145" s="26"/>
    </row>
    <row r="146" spans="1:33" s="25" customFormat="1" ht="17" thickTop="1" thickBot="1" x14ac:dyDescent="0.25">
      <c r="A146" s="23" t="s">
        <v>204</v>
      </c>
      <c r="B146" s="24" t="s">
        <v>231</v>
      </c>
      <c r="C146" s="25">
        <v>1</v>
      </c>
      <c r="D146" s="25">
        <v>1</v>
      </c>
      <c r="E146" s="25">
        <v>927.22</v>
      </c>
      <c r="G146" s="25">
        <f t="shared" si="20"/>
        <v>0</v>
      </c>
      <c r="H146" s="25" t="str">
        <f t="shared" si="22"/>
        <v>F</v>
      </c>
      <c r="I146" s="25">
        <v>148.4</v>
      </c>
      <c r="J146" s="25">
        <v>56.1</v>
      </c>
      <c r="K146" s="25">
        <f t="shared" si="26"/>
        <v>158.94</v>
      </c>
      <c r="L146" s="25">
        <f t="shared" si="19"/>
        <v>154.642</v>
      </c>
      <c r="M146" s="26">
        <f>AVERAGE(K146:L146)</f>
        <v>156.791</v>
      </c>
      <c r="N146" s="27">
        <f>AVERAGE(M146:M148)</f>
        <v>114.23066666666666</v>
      </c>
      <c r="O146" s="45">
        <f>AVERAGE(N146,N150,N154,N158,N162,N166)</f>
        <v>125.07694444444444</v>
      </c>
      <c r="P146" s="25">
        <f>AVERAGE(K146:K148,K150:K152,K154:K156,K158:K160,K162:K164,K166:K168)</f>
        <v>157.17222222222219</v>
      </c>
      <c r="Q146" s="25">
        <f>AVERAGE(L146:L148,L150:L152,L154:L156,L158:L160,L162:L164,L166:L168)</f>
        <v>92.981666666666626</v>
      </c>
      <c r="S146" s="46">
        <f>_xlfn.STDEV.S(M146:M148,M150:M152,M154,M158:M160,M162:M164,M166:M168, M156, M155)</f>
        <v>25.400276783976555</v>
      </c>
      <c r="T146">
        <f>AVERAGE(I146:I169)</f>
        <v>149.22222222222226</v>
      </c>
      <c r="U146">
        <f>AVERAGE(J146:J169)</f>
        <v>65.194444444444443</v>
      </c>
      <c r="AD146" s="31">
        <f>$N$146</f>
        <v>114.23066666666666</v>
      </c>
      <c r="AE146" s="31">
        <f>O146</f>
        <v>125.07694444444444</v>
      </c>
      <c r="AF146" s="47">
        <f>O146+S146</f>
        <v>150.477221228421</v>
      </c>
      <c r="AG146" s="47">
        <f>O146-S146</f>
        <v>99.676667660467885</v>
      </c>
    </row>
    <row r="147" spans="1:33" ht="17" thickTop="1" thickBot="1" x14ac:dyDescent="0.25">
      <c r="A147" s="33" t="s">
        <v>206</v>
      </c>
      <c r="D147">
        <v>2</v>
      </c>
      <c r="E147">
        <v>9381.11</v>
      </c>
      <c r="G147" s="25">
        <f t="shared" si="20"/>
        <v>0</v>
      </c>
      <c r="H147" s="25" t="str">
        <f t="shared" si="22"/>
        <v>F</v>
      </c>
      <c r="I147">
        <v>155.19999999999999</v>
      </c>
      <c r="J147">
        <v>67.599999999999994</v>
      </c>
      <c r="K147">
        <f t="shared" si="26"/>
        <v>144.32000000000005</v>
      </c>
      <c r="L147">
        <f t="shared" si="19"/>
        <v>76.672000000000025</v>
      </c>
      <c r="M147" s="26">
        <f>AVERAGE(K147:L147)</f>
        <v>110.49600000000004</v>
      </c>
      <c r="AD147">
        <f>N146</f>
        <v>114.23066666666666</v>
      </c>
      <c r="AE147" s="31">
        <f>O146</f>
        <v>125.07694444444444</v>
      </c>
      <c r="AF147" s="37">
        <f t="shared" ref="AF147:AG162" si="28">AF146</f>
        <v>150.477221228421</v>
      </c>
      <c r="AG147" s="37">
        <f t="shared" si="28"/>
        <v>99.676667660467885</v>
      </c>
    </row>
    <row r="148" spans="1:33" ht="17" thickTop="1" thickBot="1" x14ac:dyDescent="0.25">
      <c r="A148" s="33" t="s">
        <v>207</v>
      </c>
      <c r="D148">
        <v>3</v>
      </c>
      <c r="E148">
        <v>1824.53</v>
      </c>
      <c r="G148" s="25">
        <f t="shared" si="20"/>
        <v>0</v>
      </c>
      <c r="H148" s="25" t="str">
        <f t="shared" si="22"/>
        <v>F</v>
      </c>
      <c r="I148" s="38">
        <v>158.19999999999999</v>
      </c>
      <c r="J148" s="38">
        <v>77</v>
      </c>
      <c r="K148">
        <f t="shared" si="26"/>
        <v>137.87000000000006</v>
      </c>
      <c r="L148">
        <f t="shared" si="19"/>
        <v>12.939999999999941</v>
      </c>
      <c r="M148" s="26">
        <f>AVERAGE(K148:L148)</f>
        <v>75.405000000000001</v>
      </c>
      <c r="AD148">
        <f>N146</f>
        <v>114.23066666666666</v>
      </c>
      <c r="AE148" s="31">
        <f>O146</f>
        <v>125.07694444444444</v>
      </c>
      <c r="AF148" s="37">
        <f t="shared" si="28"/>
        <v>150.477221228421</v>
      </c>
      <c r="AG148" s="37">
        <f t="shared" si="28"/>
        <v>99.676667660467885</v>
      </c>
    </row>
    <row r="149" spans="1:33" ht="17" thickTop="1" thickBot="1" x14ac:dyDescent="0.25">
      <c r="D149" t="s">
        <v>208</v>
      </c>
      <c r="E149">
        <f>AVERAGE(E146:E148)</f>
        <v>4044.2866666666669</v>
      </c>
      <c r="F149" t="e">
        <f>AVERAGE(F146:F148)</f>
        <v>#DIV/0!</v>
      </c>
      <c r="G149" s="25" t="e">
        <f t="shared" si="20"/>
        <v>#DIV/0!</v>
      </c>
      <c r="H149" s="25" t="e">
        <f t="shared" si="22"/>
        <v>#DIV/0!</v>
      </c>
      <c r="I149">
        <f>AVERAGE(I146:I148)</f>
        <v>153.93333333333334</v>
      </c>
      <c r="J149">
        <f>AVERAGE(J146:J148)</f>
        <v>66.899999999999991</v>
      </c>
      <c r="K149">
        <f t="shared" si="26"/>
        <v>147.04333333333335</v>
      </c>
      <c r="L149">
        <f t="shared" si="19"/>
        <v>81.418000000000063</v>
      </c>
      <c r="M149" s="26"/>
      <c r="AE149" s="31">
        <f>O146</f>
        <v>125.07694444444444</v>
      </c>
      <c r="AF149" s="37">
        <f t="shared" si="28"/>
        <v>150.477221228421</v>
      </c>
      <c r="AG149" s="37">
        <f t="shared" si="28"/>
        <v>99.676667660467885</v>
      </c>
    </row>
    <row r="150" spans="1:33" ht="17" thickTop="1" thickBot="1" x14ac:dyDescent="0.25">
      <c r="A150" s="33" t="s">
        <v>209</v>
      </c>
      <c r="C150" s="29">
        <v>2</v>
      </c>
      <c r="D150" s="29">
        <v>1</v>
      </c>
      <c r="E150">
        <v>5075.2</v>
      </c>
      <c r="G150" s="25">
        <f t="shared" si="20"/>
        <v>0</v>
      </c>
      <c r="H150" s="25" t="str">
        <f t="shared" si="22"/>
        <v>F</v>
      </c>
      <c r="I150" s="38">
        <v>148.5</v>
      </c>
      <c r="J150" s="38">
        <v>69.2</v>
      </c>
      <c r="K150">
        <f t="shared" si="26"/>
        <v>158.72500000000002</v>
      </c>
      <c r="L150">
        <f t="shared" si="19"/>
        <v>65.823999999999955</v>
      </c>
      <c r="M150" s="26">
        <f>AVERAGE(K150:L150)</f>
        <v>112.27449999999999</v>
      </c>
      <c r="N150" s="27">
        <f>AVERAGE(M150:M152)</f>
        <v>120.17349999999999</v>
      </c>
      <c r="AD150" s="39">
        <f>$N$150</f>
        <v>120.17349999999999</v>
      </c>
      <c r="AE150" s="31">
        <f>O146</f>
        <v>125.07694444444444</v>
      </c>
      <c r="AF150" s="37">
        <f t="shared" si="28"/>
        <v>150.477221228421</v>
      </c>
      <c r="AG150" s="37">
        <f t="shared" si="28"/>
        <v>99.676667660467885</v>
      </c>
    </row>
    <row r="151" spans="1:33" ht="17" thickTop="1" thickBot="1" x14ac:dyDescent="0.25">
      <c r="A151" s="33" t="s">
        <v>210</v>
      </c>
      <c r="D151">
        <v>2</v>
      </c>
      <c r="E151">
        <v>2631.82</v>
      </c>
      <c r="G151" s="25">
        <f t="shared" si="20"/>
        <v>0</v>
      </c>
      <c r="H151" s="25" t="str">
        <f t="shared" si="22"/>
        <v>F</v>
      </c>
      <c r="I151" s="38">
        <v>145</v>
      </c>
      <c r="J151" s="38">
        <v>70.400000000000006</v>
      </c>
      <c r="K151">
        <f t="shared" si="26"/>
        <v>166.25</v>
      </c>
      <c r="L151">
        <f t="shared" si="19"/>
        <v>57.687999999999931</v>
      </c>
      <c r="M151" s="26">
        <f>AVERAGE(K151:L151)</f>
        <v>111.96899999999997</v>
      </c>
      <c r="AD151" s="39">
        <f>$N$150</f>
        <v>120.17349999999999</v>
      </c>
      <c r="AE151" s="31">
        <f>O146</f>
        <v>125.07694444444444</v>
      </c>
      <c r="AF151" s="37">
        <f t="shared" si="28"/>
        <v>150.477221228421</v>
      </c>
      <c r="AG151" s="37">
        <f t="shared" si="28"/>
        <v>99.676667660467885</v>
      </c>
    </row>
    <row r="152" spans="1:33" ht="17" thickTop="1" thickBot="1" x14ac:dyDescent="0.25">
      <c r="A152" s="33" t="s">
        <v>211</v>
      </c>
      <c r="D152">
        <v>3</v>
      </c>
      <c r="E152">
        <v>7161.79</v>
      </c>
      <c r="G152" s="25">
        <f t="shared" si="20"/>
        <v>0</v>
      </c>
      <c r="H152" s="25" t="str">
        <f t="shared" si="22"/>
        <v>F</v>
      </c>
      <c r="I152" s="38">
        <v>151.4</v>
      </c>
      <c r="J152" s="38">
        <v>61.2</v>
      </c>
      <c r="K152">
        <f t="shared" si="26"/>
        <v>152.49</v>
      </c>
      <c r="L152">
        <f t="shared" si="19"/>
        <v>120.06399999999996</v>
      </c>
      <c r="M152" s="26">
        <f>AVERAGE(K152:L152)</f>
        <v>136.27699999999999</v>
      </c>
      <c r="AD152" s="39">
        <f>$N$150</f>
        <v>120.17349999999999</v>
      </c>
      <c r="AE152" s="31">
        <f>O146</f>
        <v>125.07694444444444</v>
      </c>
      <c r="AF152" s="37">
        <f t="shared" si="28"/>
        <v>150.477221228421</v>
      </c>
      <c r="AG152" s="37">
        <f t="shared" si="28"/>
        <v>99.676667660467885</v>
      </c>
    </row>
    <row r="153" spans="1:33" ht="17" thickTop="1" thickBot="1" x14ac:dyDescent="0.25">
      <c r="D153" t="s">
        <v>208</v>
      </c>
      <c r="E153">
        <f>AVERAGE(E150:E152)</f>
        <v>4956.2700000000004</v>
      </c>
      <c r="F153" t="e">
        <f>AVERAGE(F150:F152)</f>
        <v>#DIV/0!</v>
      </c>
      <c r="G153" s="25" t="e">
        <f t="shared" si="20"/>
        <v>#DIV/0!</v>
      </c>
      <c r="H153" s="25" t="e">
        <f t="shared" si="22"/>
        <v>#DIV/0!</v>
      </c>
      <c r="I153">
        <f>AVERAGE(I150:I152)</f>
        <v>148.29999999999998</v>
      </c>
      <c r="J153">
        <f>AVERAGE(J150:J152)</f>
        <v>66.933333333333337</v>
      </c>
      <c r="K153">
        <f t="shared" si="26"/>
        <v>159.15500000000003</v>
      </c>
      <c r="L153">
        <f t="shared" si="19"/>
        <v>81.19199999999995</v>
      </c>
      <c r="M153" s="26"/>
      <c r="AE153" s="31">
        <f>O146</f>
        <v>125.07694444444444</v>
      </c>
      <c r="AF153" s="37">
        <f t="shared" si="28"/>
        <v>150.477221228421</v>
      </c>
      <c r="AG153" s="37">
        <f t="shared" si="28"/>
        <v>99.676667660467885</v>
      </c>
    </row>
    <row r="154" spans="1:33" ht="17" thickTop="1" thickBot="1" x14ac:dyDescent="0.25">
      <c r="A154" s="33" t="s">
        <v>212</v>
      </c>
      <c r="C154" s="29">
        <v>3</v>
      </c>
      <c r="D154" s="29">
        <v>1</v>
      </c>
      <c r="E154" s="29">
        <v>5075.2</v>
      </c>
      <c r="F154" s="29"/>
      <c r="G154" s="25">
        <f t="shared" si="20"/>
        <v>0</v>
      </c>
      <c r="H154" s="25" t="str">
        <f t="shared" si="22"/>
        <v>F</v>
      </c>
      <c r="I154" s="29">
        <v>148.5</v>
      </c>
      <c r="J154" s="29">
        <v>69.2</v>
      </c>
      <c r="K154">
        <f t="shared" si="26"/>
        <v>158.72500000000002</v>
      </c>
      <c r="L154">
        <f t="shared" ref="L154:L217" si="29">-6.78*J154+535</f>
        <v>65.823999999999955</v>
      </c>
      <c r="M154" s="26">
        <f>AVERAGE(K154:L154)</f>
        <v>112.27449999999999</v>
      </c>
      <c r="N154" s="27">
        <f>AVERAGE(M154:M156)</f>
        <v>110.07999999999997</v>
      </c>
      <c r="AD154" s="39">
        <f>N154</f>
        <v>110.07999999999997</v>
      </c>
      <c r="AE154" s="31">
        <f>O146</f>
        <v>125.07694444444444</v>
      </c>
      <c r="AF154" s="37">
        <f t="shared" si="28"/>
        <v>150.477221228421</v>
      </c>
      <c r="AG154" s="37">
        <f t="shared" si="28"/>
        <v>99.676667660467885</v>
      </c>
    </row>
    <row r="155" spans="1:33" ht="17" thickTop="1" thickBot="1" x14ac:dyDescent="0.25">
      <c r="A155" s="33" t="s">
        <v>213</v>
      </c>
      <c r="D155">
        <v>2</v>
      </c>
      <c r="E155" s="38">
        <v>2631.82</v>
      </c>
      <c r="F155" s="38"/>
      <c r="G155" s="25">
        <f t="shared" ref="G155:G218" si="30">F155/E155</f>
        <v>0</v>
      </c>
      <c r="H155" s="25" t="str">
        <f t="shared" si="22"/>
        <v>F</v>
      </c>
      <c r="I155" s="38">
        <v>145</v>
      </c>
      <c r="J155" s="38">
        <v>70.400000000000006</v>
      </c>
      <c r="K155">
        <f t="shared" si="26"/>
        <v>166.25</v>
      </c>
      <c r="L155">
        <f t="shared" si="29"/>
        <v>57.687999999999931</v>
      </c>
      <c r="M155" s="26">
        <f>AVERAGE(K155:L155)</f>
        <v>111.96899999999997</v>
      </c>
      <c r="AD155">
        <f>N154</f>
        <v>110.07999999999997</v>
      </c>
      <c r="AE155" s="31">
        <f>O146</f>
        <v>125.07694444444444</v>
      </c>
      <c r="AF155" s="37">
        <f t="shared" si="28"/>
        <v>150.477221228421</v>
      </c>
      <c r="AG155" s="37">
        <f t="shared" si="28"/>
        <v>99.676667660467885</v>
      </c>
    </row>
    <row r="156" spans="1:33" ht="17" thickTop="1" thickBot="1" x14ac:dyDescent="0.25">
      <c r="A156" s="33" t="s">
        <v>214</v>
      </c>
      <c r="D156">
        <v>3</v>
      </c>
      <c r="E156" s="38">
        <v>7312.08</v>
      </c>
      <c r="F156" s="38"/>
      <c r="G156" s="25">
        <f t="shared" si="30"/>
        <v>0</v>
      </c>
      <c r="H156" s="25" t="str">
        <f t="shared" si="22"/>
        <v>F</v>
      </c>
      <c r="I156" s="38">
        <v>167.9</v>
      </c>
      <c r="J156" s="38">
        <v>64.900000000000006</v>
      </c>
      <c r="K156">
        <f t="shared" si="26"/>
        <v>117.01499999999999</v>
      </c>
      <c r="L156">
        <f t="shared" si="29"/>
        <v>94.977999999999952</v>
      </c>
      <c r="M156" s="26">
        <f>AVERAGE(K156:L156)</f>
        <v>105.99649999999997</v>
      </c>
      <c r="AD156">
        <f>N154</f>
        <v>110.07999999999997</v>
      </c>
      <c r="AE156" s="31">
        <f>O146</f>
        <v>125.07694444444444</v>
      </c>
      <c r="AF156" s="37">
        <f t="shared" si="28"/>
        <v>150.477221228421</v>
      </c>
      <c r="AG156" s="37">
        <f t="shared" si="28"/>
        <v>99.676667660467885</v>
      </c>
    </row>
    <row r="157" spans="1:33" ht="17" thickTop="1" thickBot="1" x14ac:dyDescent="0.25">
      <c r="D157" t="s">
        <v>208</v>
      </c>
      <c r="E157">
        <f>AVERAGE(E154:E156)</f>
        <v>5006.3666666666668</v>
      </c>
      <c r="F157" t="e">
        <f>AVERAGE(F154:F156)</f>
        <v>#DIV/0!</v>
      </c>
      <c r="G157" s="25" t="e">
        <f t="shared" si="30"/>
        <v>#DIV/0!</v>
      </c>
      <c r="H157" s="25" t="e">
        <f t="shared" ref="H157:H220" si="31">IF(G157&lt;1.5, "F", "G")</f>
        <v>#DIV/0!</v>
      </c>
      <c r="I157">
        <f>AVERAGE(I154:I156)</f>
        <v>153.79999999999998</v>
      </c>
      <c r="J157">
        <f>AVERAGE(J154:J156)</f>
        <v>68.166666666666671</v>
      </c>
      <c r="K157">
        <f t="shared" si="26"/>
        <v>147.33000000000004</v>
      </c>
      <c r="L157">
        <f t="shared" si="29"/>
        <v>72.829999999999927</v>
      </c>
      <c r="M157" s="26"/>
      <c r="AE157" s="31">
        <f>O146</f>
        <v>125.07694444444444</v>
      </c>
      <c r="AF157" s="37">
        <f t="shared" si="28"/>
        <v>150.477221228421</v>
      </c>
      <c r="AG157" s="37">
        <f t="shared" si="28"/>
        <v>99.676667660467885</v>
      </c>
    </row>
    <row r="158" spans="1:33" ht="17" thickTop="1" thickBot="1" x14ac:dyDescent="0.25">
      <c r="A158" s="33" t="s">
        <v>215</v>
      </c>
      <c r="C158" s="29">
        <v>4</v>
      </c>
      <c r="D158" s="29">
        <v>1</v>
      </c>
      <c r="E158" s="29">
        <v>6244.32</v>
      </c>
      <c r="F158" s="29"/>
      <c r="G158" s="25">
        <f t="shared" si="30"/>
        <v>0</v>
      </c>
      <c r="H158" s="25" t="str">
        <f t="shared" si="31"/>
        <v>F</v>
      </c>
      <c r="I158" s="29">
        <v>141.19999999999999</v>
      </c>
      <c r="J158" s="29">
        <v>63.2</v>
      </c>
      <c r="K158">
        <f t="shared" si="26"/>
        <v>174.42000000000002</v>
      </c>
      <c r="L158">
        <f t="shared" si="29"/>
        <v>106.50399999999996</v>
      </c>
      <c r="M158" s="26">
        <f>AVERAGE(K158:L158)</f>
        <v>140.46199999999999</v>
      </c>
      <c r="N158" s="27">
        <f>AVERAGE(M158:M160)</f>
        <v>135.62383333333332</v>
      </c>
      <c r="AD158" s="39">
        <f>N158</f>
        <v>135.62383333333332</v>
      </c>
      <c r="AE158" s="31">
        <f>O146</f>
        <v>125.07694444444444</v>
      </c>
      <c r="AF158" s="37">
        <f t="shared" si="28"/>
        <v>150.477221228421</v>
      </c>
      <c r="AG158" s="37">
        <f t="shared" si="28"/>
        <v>99.676667660467885</v>
      </c>
    </row>
    <row r="159" spans="1:33" ht="17" thickTop="1" thickBot="1" x14ac:dyDescent="0.25">
      <c r="A159" s="33" t="s">
        <v>216</v>
      </c>
      <c r="D159">
        <v>2</v>
      </c>
      <c r="E159" s="38">
        <v>6244.32</v>
      </c>
      <c r="F159" s="38"/>
      <c r="G159" s="25">
        <f t="shared" si="30"/>
        <v>0</v>
      </c>
      <c r="H159" s="25" t="str">
        <f t="shared" si="31"/>
        <v>F</v>
      </c>
      <c r="I159" s="38">
        <v>159</v>
      </c>
      <c r="J159" s="38">
        <v>61.8</v>
      </c>
      <c r="K159">
        <f t="shared" si="26"/>
        <v>136.15000000000003</v>
      </c>
      <c r="L159">
        <f t="shared" si="29"/>
        <v>115.99599999999998</v>
      </c>
      <c r="M159" s="26">
        <f>AVERAGE(K159:L159)</f>
        <v>126.07300000000001</v>
      </c>
      <c r="AD159">
        <f>N158</f>
        <v>135.62383333333332</v>
      </c>
      <c r="AE159" s="31">
        <f>O146</f>
        <v>125.07694444444444</v>
      </c>
      <c r="AF159" s="37">
        <f t="shared" si="28"/>
        <v>150.477221228421</v>
      </c>
      <c r="AG159" s="37">
        <f t="shared" si="28"/>
        <v>99.676667660467885</v>
      </c>
    </row>
    <row r="160" spans="1:33" ht="17" thickTop="1" thickBot="1" x14ac:dyDescent="0.25">
      <c r="A160" s="33" t="s">
        <v>217</v>
      </c>
      <c r="D160">
        <v>3</v>
      </c>
      <c r="E160" s="38">
        <v>8173.19</v>
      </c>
      <c r="F160" s="38"/>
      <c r="G160" s="25">
        <f t="shared" si="30"/>
        <v>0</v>
      </c>
      <c r="H160" s="25" t="str">
        <f t="shared" si="31"/>
        <v>F</v>
      </c>
      <c r="I160" s="38">
        <v>153.30000000000001</v>
      </c>
      <c r="J160" s="38">
        <v>59.4</v>
      </c>
      <c r="K160">
        <f t="shared" si="26"/>
        <v>148.40499999999997</v>
      </c>
      <c r="L160">
        <f t="shared" si="29"/>
        <v>132.26799999999997</v>
      </c>
      <c r="M160" s="26">
        <f>AVERAGE(K160:L160)</f>
        <v>140.33649999999997</v>
      </c>
      <c r="AD160">
        <f>N158</f>
        <v>135.62383333333332</v>
      </c>
      <c r="AE160" s="31">
        <f>O146</f>
        <v>125.07694444444444</v>
      </c>
      <c r="AF160" s="37">
        <f t="shared" si="28"/>
        <v>150.477221228421</v>
      </c>
      <c r="AG160" s="37">
        <f t="shared" si="28"/>
        <v>99.676667660467885</v>
      </c>
    </row>
    <row r="161" spans="1:33" ht="17" thickTop="1" thickBot="1" x14ac:dyDescent="0.25">
      <c r="D161" t="s">
        <v>208</v>
      </c>
      <c r="E161">
        <f>AVERAGE(E158:E160)</f>
        <v>6887.2766666666657</v>
      </c>
      <c r="F161" t="e">
        <f>AVERAGE(F158:F160)</f>
        <v>#DIV/0!</v>
      </c>
      <c r="G161" s="25" t="e">
        <f t="shared" si="30"/>
        <v>#DIV/0!</v>
      </c>
      <c r="H161" s="25" t="e">
        <f t="shared" si="31"/>
        <v>#DIV/0!</v>
      </c>
      <c r="I161">
        <f>AVERAGE(I158:I160)</f>
        <v>151.16666666666666</v>
      </c>
      <c r="J161">
        <f>AVERAGE(J158:J160)</f>
        <v>61.466666666666669</v>
      </c>
      <c r="K161">
        <f t="shared" si="26"/>
        <v>152.99166666666667</v>
      </c>
      <c r="L161">
        <f t="shared" si="29"/>
        <v>118.25599999999997</v>
      </c>
      <c r="M161" s="26"/>
      <c r="AE161" s="31">
        <f>O146</f>
        <v>125.07694444444444</v>
      </c>
      <c r="AF161" s="37">
        <f t="shared" si="28"/>
        <v>150.477221228421</v>
      </c>
      <c r="AG161" s="37">
        <f t="shared" si="28"/>
        <v>99.676667660467885</v>
      </c>
    </row>
    <row r="162" spans="1:33" ht="17" thickTop="1" thickBot="1" x14ac:dyDescent="0.25">
      <c r="A162" s="33" t="s">
        <v>218</v>
      </c>
      <c r="C162" s="29">
        <v>5</v>
      </c>
      <c r="D162" s="29">
        <v>1</v>
      </c>
      <c r="E162" s="29">
        <v>8988.77</v>
      </c>
      <c r="F162" s="29"/>
      <c r="G162" s="25">
        <f t="shared" si="30"/>
        <v>0</v>
      </c>
      <c r="H162" s="25" t="str">
        <f t="shared" si="31"/>
        <v>F</v>
      </c>
      <c r="I162" s="29">
        <v>146.69999999999999</v>
      </c>
      <c r="J162" s="29">
        <v>53.2</v>
      </c>
      <c r="K162">
        <f t="shared" si="26"/>
        <v>162.59500000000003</v>
      </c>
      <c r="L162">
        <f t="shared" si="29"/>
        <v>174.30399999999997</v>
      </c>
      <c r="M162" s="26">
        <f>AVERAGE(K162:L162)</f>
        <v>168.4495</v>
      </c>
      <c r="N162" s="27">
        <f>AVERAGE(M162:M164)</f>
        <v>147.43166666666664</v>
      </c>
      <c r="AD162" s="39">
        <f>N162</f>
        <v>147.43166666666664</v>
      </c>
      <c r="AE162" s="31">
        <f>O146</f>
        <v>125.07694444444444</v>
      </c>
      <c r="AF162" s="37">
        <f t="shared" si="28"/>
        <v>150.477221228421</v>
      </c>
      <c r="AG162" s="37">
        <f t="shared" si="28"/>
        <v>99.676667660467885</v>
      </c>
    </row>
    <row r="163" spans="1:33" ht="17" thickTop="1" thickBot="1" x14ac:dyDescent="0.25">
      <c r="A163" s="33" t="s">
        <v>219</v>
      </c>
      <c r="D163">
        <v>2</v>
      </c>
      <c r="E163" s="38">
        <v>6566.57</v>
      </c>
      <c r="F163" s="38"/>
      <c r="G163" s="25">
        <f t="shared" si="30"/>
        <v>0</v>
      </c>
      <c r="H163" s="25" t="str">
        <f t="shared" si="31"/>
        <v>F</v>
      </c>
      <c r="I163" s="38">
        <v>147.30000000000001</v>
      </c>
      <c r="J163" s="38">
        <v>54.2</v>
      </c>
      <c r="K163">
        <f t="shared" si="26"/>
        <v>161.30500000000001</v>
      </c>
      <c r="L163">
        <f t="shared" si="29"/>
        <v>167.52399999999994</v>
      </c>
      <c r="M163" s="26">
        <f>AVERAGE(K163:L163)</f>
        <v>164.41449999999998</v>
      </c>
      <c r="AD163">
        <f>N162</f>
        <v>147.43166666666664</v>
      </c>
      <c r="AE163" s="31">
        <f>O146</f>
        <v>125.07694444444444</v>
      </c>
      <c r="AF163" s="37">
        <f t="shared" ref="AF163:AG168" si="32">AF162</f>
        <v>150.477221228421</v>
      </c>
      <c r="AG163" s="37">
        <f t="shared" si="32"/>
        <v>99.676667660467885</v>
      </c>
    </row>
    <row r="164" spans="1:33" ht="17" thickTop="1" thickBot="1" x14ac:dyDescent="0.25">
      <c r="A164" s="33" t="s">
        <v>220</v>
      </c>
      <c r="D164">
        <v>3</v>
      </c>
      <c r="E164" s="38">
        <v>2668.35</v>
      </c>
      <c r="F164" s="38"/>
      <c r="G164" s="25">
        <f t="shared" si="30"/>
        <v>0</v>
      </c>
      <c r="H164" s="25" t="str">
        <f t="shared" si="31"/>
        <v>F</v>
      </c>
      <c r="I164" s="38">
        <v>142</v>
      </c>
      <c r="J164" s="38">
        <v>72.099999999999994</v>
      </c>
      <c r="K164">
        <f t="shared" si="26"/>
        <v>172.7</v>
      </c>
      <c r="L164">
        <f t="shared" si="29"/>
        <v>46.162000000000035</v>
      </c>
      <c r="M164" s="48">
        <f>AVERAGE(K164:L164)</f>
        <v>109.43100000000001</v>
      </c>
      <c r="AD164">
        <f>N162</f>
        <v>147.43166666666664</v>
      </c>
      <c r="AE164" s="31">
        <f>O146</f>
        <v>125.07694444444444</v>
      </c>
      <c r="AF164" s="37">
        <f t="shared" si="32"/>
        <v>150.477221228421</v>
      </c>
      <c r="AG164" s="37">
        <f t="shared" si="32"/>
        <v>99.676667660467885</v>
      </c>
    </row>
    <row r="165" spans="1:33" ht="17" thickTop="1" thickBot="1" x14ac:dyDescent="0.25">
      <c r="D165" t="s">
        <v>208</v>
      </c>
      <c r="E165">
        <f>AVERAGE(E162:E164)</f>
        <v>6074.5633333333326</v>
      </c>
      <c r="F165" t="e">
        <f>AVERAGE(F162:F164)</f>
        <v>#DIV/0!</v>
      </c>
      <c r="G165" s="25" t="e">
        <f t="shared" si="30"/>
        <v>#DIV/0!</v>
      </c>
      <c r="H165" s="25" t="e">
        <f t="shared" si="31"/>
        <v>#DIV/0!</v>
      </c>
      <c r="I165">
        <f>AVERAGE(I162:I164)</f>
        <v>145.33333333333334</v>
      </c>
      <c r="J165">
        <f>AVERAGE(J162:J164)</f>
        <v>59.833333333333336</v>
      </c>
      <c r="K165">
        <f t="shared" si="26"/>
        <v>165.5333333333333</v>
      </c>
      <c r="L165">
        <f t="shared" si="29"/>
        <v>129.32999999999998</v>
      </c>
      <c r="M165" s="26"/>
      <c r="AE165" s="31">
        <f>O146</f>
        <v>125.07694444444444</v>
      </c>
      <c r="AF165" s="37">
        <f t="shared" si="32"/>
        <v>150.477221228421</v>
      </c>
      <c r="AG165" s="37">
        <f t="shared" si="32"/>
        <v>99.676667660467885</v>
      </c>
    </row>
    <row r="166" spans="1:33" ht="17" thickTop="1" thickBot="1" x14ac:dyDescent="0.25">
      <c r="A166" s="33" t="s">
        <v>221</v>
      </c>
      <c r="C166" s="41">
        <v>6</v>
      </c>
      <c r="D166" s="41">
        <v>1</v>
      </c>
      <c r="E166" s="41">
        <v>2047.46</v>
      </c>
      <c r="F166" s="41"/>
      <c r="G166" s="25">
        <f t="shared" si="30"/>
        <v>0</v>
      </c>
      <c r="H166" s="25" t="str">
        <f t="shared" si="31"/>
        <v>F</v>
      </c>
      <c r="I166" s="41">
        <v>138.69999999999999</v>
      </c>
      <c r="J166" s="41">
        <v>77.900000000000006</v>
      </c>
      <c r="K166">
        <f t="shared" si="26"/>
        <v>179.79500000000002</v>
      </c>
      <c r="L166">
        <f t="shared" si="29"/>
        <v>6.8379999999999654</v>
      </c>
      <c r="M166" s="26">
        <f>AVERAGE(K166:L166)</f>
        <v>93.316499999999991</v>
      </c>
      <c r="N166" s="27">
        <f>AVERAGE(M166:M168)</f>
        <v>122.92199999999998</v>
      </c>
      <c r="AD166" s="42">
        <f>N166</f>
        <v>122.92199999999998</v>
      </c>
      <c r="AE166" s="31">
        <f>O146</f>
        <v>125.07694444444444</v>
      </c>
      <c r="AF166" s="37">
        <f t="shared" si="32"/>
        <v>150.477221228421</v>
      </c>
      <c r="AG166" s="37">
        <f t="shared" si="32"/>
        <v>99.676667660467885</v>
      </c>
    </row>
    <row r="167" spans="1:33" ht="17" thickTop="1" thickBot="1" x14ac:dyDescent="0.25">
      <c r="A167" s="33" t="s">
        <v>222</v>
      </c>
      <c r="D167">
        <v>2</v>
      </c>
      <c r="E167" s="43">
        <v>6263.79</v>
      </c>
      <c r="F167" s="43"/>
      <c r="G167" s="25">
        <f t="shared" si="30"/>
        <v>0</v>
      </c>
      <c r="H167" s="25" t="str">
        <f t="shared" si="31"/>
        <v>F</v>
      </c>
      <c r="I167" s="43">
        <v>156.4</v>
      </c>
      <c r="J167" s="43">
        <v>64.5</v>
      </c>
      <c r="K167">
        <f t="shared" si="26"/>
        <v>141.74</v>
      </c>
      <c r="L167">
        <f t="shared" si="29"/>
        <v>97.69</v>
      </c>
      <c r="M167" s="26">
        <f>AVERAGE(K167:L167)</f>
        <v>119.715</v>
      </c>
      <c r="AD167">
        <f>N166</f>
        <v>122.92199999999998</v>
      </c>
      <c r="AE167" s="31">
        <f>O146</f>
        <v>125.07694444444444</v>
      </c>
      <c r="AF167" s="37">
        <f t="shared" si="32"/>
        <v>150.477221228421</v>
      </c>
      <c r="AG167" s="37">
        <f t="shared" si="32"/>
        <v>99.676667660467885</v>
      </c>
    </row>
    <row r="168" spans="1:33" ht="17" thickTop="1" thickBot="1" x14ac:dyDescent="0.25">
      <c r="A168" s="33" t="s">
        <v>223</v>
      </c>
      <c r="D168">
        <v>3</v>
      </c>
      <c r="E168" s="43">
        <v>4906.17</v>
      </c>
      <c r="F168" s="43"/>
      <c r="G168" s="25">
        <f t="shared" si="30"/>
        <v>0</v>
      </c>
      <c r="H168" s="25" t="str">
        <f t="shared" si="31"/>
        <v>F</v>
      </c>
      <c r="I168" s="43">
        <v>133.30000000000001</v>
      </c>
      <c r="J168" s="43">
        <v>61.2</v>
      </c>
      <c r="K168">
        <f t="shared" si="26"/>
        <v>191.40499999999997</v>
      </c>
      <c r="L168">
        <f t="shared" si="29"/>
        <v>120.06399999999996</v>
      </c>
      <c r="M168" s="26">
        <f>AVERAGE(K168:L168)</f>
        <v>155.73449999999997</v>
      </c>
      <c r="AD168">
        <f>N166</f>
        <v>122.92199999999998</v>
      </c>
      <c r="AE168" s="31">
        <f>O146</f>
        <v>125.07694444444444</v>
      </c>
      <c r="AF168" s="37">
        <f t="shared" si="32"/>
        <v>150.477221228421</v>
      </c>
      <c r="AG168" s="37">
        <f t="shared" si="32"/>
        <v>99.676667660467885</v>
      </c>
    </row>
    <row r="169" spans="1:33" ht="17" thickTop="1" thickBot="1" x14ac:dyDescent="0.25">
      <c r="D169" t="s">
        <v>208</v>
      </c>
      <c r="E169">
        <f>AVERAGE(E166:E168)</f>
        <v>4405.8066666666664</v>
      </c>
      <c r="F169" t="e">
        <f>AVERAGE(F166:F168)</f>
        <v>#DIV/0!</v>
      </c>
      <c r="G169" s="25" t="e">
        <f t="shared" si="30"/>
        <v>#DIV/0!</v>
      </c>
      <c r="H169" s="25" t="e">
        <f t="shared" si="31"/>
        <v>#DIV/0!</v>
      </c>
      <c r="I169">
        <f>AVERAGE(I166:I168)</f>
        <v>142.80000000000001</v>
      </c>
      <c r="J169">
        <f>AVERAGE(J166:J168)</f>
        <v>67.866666666666674</v>
      </c>
      <c r="K169">
        <f t="shared" si="26"/>
        <v>170.97999999999996</v>
      </c>
      <c r="L169">
        <f t="shared" si="29"/>
        <v>74.863999999999919</v>
      </c>
      <c r="M169" s="26"/>
    </row>
    <row r="170" spans="1:33" s="25" customFormat="1" ht="17" thickTop="1" thickBot="1" x14ac:dyDescent="0.25">
      <c r="A170" s="23" t="s">
        <v>204</v>
      </c>
      <c r="B170" s="24" t="s">
        <v>232</v>
      </c>
      <c r="C170" s="25">
        <v>1</v>
      </c>
      <c r="D170" s="25">
        <v>1</v>
      </c>
      <c r="E170" s="25">
        <v>8628.6</v>
      </c>
      <c r="G170" s="25">
        <f t="shared" si="30"/>
        <v>0</v>
      </c>
      <c r="H170" s="25" t="str">
        <f t="shared" si="31"/>
        <v>F</v>
      </c>
      <c r="I170" s="25">
        <v>145.9</v>
      </c>
      <c r="J170" s="25">
        <v>56.2</v>
      </c>
      <c r="K170" s="25">
        <f t="shared" si="26"/>
        <v>164.315</v>
      </c>
      <c r="L170" s="25">
        <f t="shared" si="29"/>
        <v>153.96399999999994</v>
      </c>
      <c r="M170" s="26">
        <f>AVERAGE(K170:L170)</f>
        <v>159.13949999999997</v>
      </c>
      <c r="N170" s="27">
        <f>AVERAGE(M170:M172)</f>
        <v>147.6985</v>
      </c>
      <c r="O170" s="45">
        <f>AVERAGE(N170,N174,N178,N182,N186,N190)</f>
        <v>162.3211388888889</v>
      </c>
      <c r="P170" s="25">
        <f>AVERAGE(K170:K172,K174:K176,K178:K180,K182:K184,K186:K188,K190:K192)</f>
        <v>167.55194444444444</v>
      </c>
      <c r="Q170" s="25">
        <f>AVERAGE(L170:L172,L174:L176,L178:L180,L182:L184,L186:L188,L190:L192)</f>
        <v>157.09033333333335</v>
      </c>
      <c r="S170" s="46">
        <f>_xlfn.STDEV.S(M170:M172,M174:M176,M178,M182:M184,M186:M188,M190:M192, M180, M179)</f>
        <v>15.891334851944757</v>
      </c>
      <c r="T170">
        <f>AVERAGE(I170:I193)</f>
        <v>144.39444444444447</v>
      </c>
      <c r="U170">
        <f>AVERAGE(J170:J193)</f>
        <v>55.738888888888901</v>
      </c>
      <c r="AD170" s="31">
        <f>$N$170</f>
        <v>147.6985</v>
      </c>
      <c r="AE170" s="31">
        <f>O170</f>
        <v>162.3211388888889</v>
      </c>
      <c r="AF170" s="47">
        <f>O170+S170</f>
        <v>178.21247374083364</v>
      </c>
      <c r="AG170" s="47">
        <f>O170-S170</f>
        <v>146.42980403694415</v>
      </c>
    </row>
    <row r="171" spans="1:33" ht="17" thickTop="1" thickBot="1" x14ac:dyDescent="0.25">
      <c r="A171" s="33" t="s">
        <v>206</v>
      </c>
      <c r="D171">
        <v>2</v>
      </c>
      <c r="E171">
        <v>8630.7999999999993</v>
      </c>
      <c r="G171" s="25">
        <f t="shared" si="30"/>
        <v>0</v>
      </c>
      <c r="H171" s="25" t="str">
        <f t="shared" si="31"/>
        <v>F</v>
      </c>
      <c r="I171">
        <v>145.4</v>
      </c>
      <c r="J171">
        <v>58.3</v>
      </c>
      <c r="K171">
        <f t="shared" si="26"/>
        <v>165.39</v>
      </c>
      <c r="L171">
        <f t="shared" si="29"/>
        <v>139.726</v>
      </c>
      <c r="M171" s="26">
        <f>AVERAGE(K171:L171)</f>
        <v>152.55799999999999</v>
      </c>
      <c r="AD171">
        <f>N170</f>
        <v>147.6985</v>
      </c>
      <c r="AE171" s="31">
        <f>O170</f>
        <v>162.3211388888889</v>
      </c>
      <c r="AF171" s="37">
        <f t="shared" ref="AF171:AG186" si="33">AF170</f>
        <v>178.21247374083364</v>
      </c>
      <c r="AG171" s="37">
        <f t="shared" si="33"/>
        <v>146.42980403694415</v>
      </c>
    </row>
    <row r="172" spans="1:33" ht="17" thickTop="1" thickBot="1" x14ac:dyDescent="0.25">
      <c r="A172" s="33" t="s">
        <v>207</v>
      </c>
      <c r="D172">
        <v>3</v>
      </c>
      <c r="E172">
        <v>5630.52</v>
      </c>
      <c r="G172" s="25">
        <f t="shared" si="30"/>
        <v>0</v>
      </c>
      <c r="H172" s="25" t="str">
        <f t="shared" si="31"/>
        <v>F</v>
      </c>
      <c r="I172" s="38">
        <v>157.19999999999999</v>
      </c>
      <c r="J172" s="38">
        <v>60.8</v>
      </c>
      <c r="K172">
        <f t="shared" si="26"/>
        <v>140.02000000000004</v>
      </c>
      <c r="L172">
        <f t="shared" si="29"/>
        <v>122.77600000000001</v>
      </c>
      <c r="M172" s="26">
        <f>AVERAGE(K172:L172)</f>
        <v>131.39800000000002</v>
      </c>
      <c r="AD172">
        <f>N170</f>
        <v>147.6985</v>
      </c>
      <c r="AE172" s="31">
        <f>O170</f>
        <v>162.3211388888889</v>
      </c>
      <c r="AF172" s="37">
        <f t="shared" si="33"/>
        <v>178.21247374083364</v>
      </c>
      <c r="AG172" s="37">
        <f t="shared" si="33"/>
        <v>146.42980403694415</v>
      </c>
    </row>
    <row r="173" spans="1:33" ht="17" thickTop="1" thickBot="1" x14ac:dyDescent="0.25">
      <c r="D173" t="s">
        <v>208</v>
      </c>
      <c r="E173">
        <f>AVERAGE(E170:E172)</f>
        <v>7629.9733333333343</v>
      </c>
      <c r="F173" t="e">
        <f>AVERAGE(F170:F172)</f>
        <v>#DIV/0!</v>
      </c>
      <c r="G173" s="25" t="e">
        <f t="shared" si="30"/>
        <v>#DIV/0!</v>
      </c>
      <c r="H173" s="25" t="e">
        <f t="shared" si="31"/>
        <v>#DIV/0!</v>
      </c>
      <c r="I173">
        <f>AVERAGE(I170:I172)</f>
        <v>149.5</v>
      </c>
      <c r="J173">
        <f>AVERAGE(J170:J172)</f>
        <v>58.433333333333337</v>
      </c>
      <c r="K173">
        <f t="shared" si="26"/>
        <v>156.57499999999999</v>
      </c>
      <c r="L173">
        <f t="shared" si="29"/>
        <v>138.82199999999995</v>
      </c>
      <c r="M173" s="26"/>
      <c r="AE173" s="31">
        <f>O170</f>
        <v>162.3211388888889</v>
      </c>
      <c r="AF173" s="37">
        <f t="shared" si="33"/>
        <v>178.21247374083364</v>
      </c>
      <c r="AG173" s="37">
        <f t="shared" si="33"/>
        <v>146.42980403694415</v>
      </c>
    </row>
    <row r="174" spans="1:33" ht="17" thickTop="1" thickBot="1" x14ac:dyDescent="0.25">
      <c r="A174" s="33" t="s">
        <v>209</v>
      </c>
      <c r="C174" s="29">
        <v>2</v>
      </c>
      <c r="D174" s="29">
        <v>1</v>
      </c>
      <c r="E174">
        <v>6865.23</v>
      </c>
      <c r="G174" s="25">
        <f t="shared" si="30"/>
        <v>0</v>
      </c>
      <c r="H174" s="25" t="str">
        <f t="shared" si="31"/>
        <v>F</v>
      </c>
      <c r="I174" s="38">
        <v>141.6</v>
      </c>
      <c r="J174" s="38">
        <v>59.5</v>
      </c>
      <c r="K174">
        <f t="shared" si="26"/>
        <v>173.56</v>
      </c>
      <c r="L174">
        <f t="shared" si="29"/>
        <v>131.58999999999997</v>
      </c>
      <c r="M174" s="26">
        <f>AVERAGE(K174:L174)</f>
        <v>152.57499999999999</v>
      </c>
      <c r="N174" s="27">
        <f>AVERAGE(M174:M176)</f>
        <v>157.52199999999996</v>
      </c>
      <c r="AD174" s="39">
        <f>$N$174</f>
        <v>157.52199999999996</v>
      </c>
      <c r="AE174" s="31">
        <f>O170</f>
        <v>162.3211388888889</v>
      </c>
      <c r="AF174" s="37">
        <f t="shared" si="33"/>
        <v>178.21247374083364</v>
      </c>
      <c r="AG174" s="37">
        <f t="shared" si="33"/>
        <v>146.42980403694415</v>
      </c>
    </row>
    <row r="175" spans="1:33" ht="17" thickTop="1" thickBot="1" x14ac:dyDescent="0.25">
      <c r="A175" s="33" t="s">
        <v>210</v>
      </c>
      <c r="D175">
        <v>2</v>
      </c>
      <c r="E175">
        <v>59.5</v>
      </c>
      <c r="G175" s="25">
        <f t="shared" si="30"/>
        <v>0</v>
      </c>
      <c r="H175" s="25" t="str">
        <f t="shared" si="31"/>
        <v>F</v>
      </c>
      <c r="I175" s="38">
        <v>148.69999999999999</v>
      </c>
      <c r="J175" s="38">
        <v>57.4</v>
      </c>
      <c r="K175">
        <f t="shared" si="26"/>
        <v>158.29500000000002</v>
      </c>
      <c r="L175">
        <f t="shared" si="29"/>
        <v>145.82799999999997</v>
      </c>
      <c r="M175" s="26">
        <f>AVERAGE(K175:L175)</f>
        <v>152.0615</v>
      </c>
      <c r="AD175" s="39">
        <f>$N$174</f>
        <v>157.52199999999996</v>
      </c>
      <c r="AE175" s="31">
        <f>O170</f>
        <v>162.3211388888889</v>
      </c>
      <c r="AF175" s="37">
        <f t="shared" si="33"/>
        <v>178.21247374083364</v>
      </c>
      <c r="AG175" s="37">
        <f t="shared" si="33"/>
        <v>146.42980403694415</v>
      </c>
    </row>
    <row r="176" spans="1:33" ht="17" thickTop="1" thickBot="1" x14ac:dyDescent="0.25">
      <c r="A176" s="33" t="s">
        <v>211</v>
      </c>
      <c r="D176">
        <v>3</v>
      </c>
      <c r="E176">
        <v>57.4</v>
      </c>
      <c r="G176" s="25">
        <f t="shared" si="30"/>
        <v>0</v>
      </c>
      <c r="H176" s="25" t="str">
        <f t="shared" si="31"/>
        <v>F</v>
      </c>
      <c r="I176" s="38">
        <v>139.30000000000001</v>
      </c>
      <c r="J176" s="38">
        <v>55.7</v>
      </c>
      <c r="K176">
        <f t="shared" si="26"/>
        <v>178.505</v>
      </c>
      <c r="L176">
        <f t="shared" si="29"/>
        <v>157.35399999999998</v>
      </c>
      <c r="M176" s="26">
        <f>AVERAGE(K176:L176)</f>
        <v>167.92949999999999</v>
      </c>
      <c r="AD176" s="39">
        <f>$N$174</f>
        <v>157.52199999999996</v>
      </c>
      <c r="AE176" s="31">
        <f>O170</f>
        <v>162.3211388888889</v>
      </c>
      <c r="AF176" s="37">
        <f t="shared" si="33"/>
        <v>178.21247374083364</v>
      </c>
      <c r="AG176" s="37">
        <f t="shared" si="33"/>
        <v>146.42980403694415</v>
      </c>
    </row>
    <row r="177" spans="1:33" ht="17" thickTop="1" thickBot="1" x14ac:dyDescent="0.25">
      <c r="D177" t="s">
        <v>208</v>
      </c>
      <c r="E177">
        <f>AVERAGE(E174:E176)</f>
        <v>2327.3766666666666</v>
      </c>
      <c r="F177" t="e">
        <f>AVERAGE(F174:F176)</f>
        <v>#DIV/0!</v>
      </c>
      <c r="G177" s="25" t="e">
        <f t="shared" si="30"/>
        <v>#DIV/0!</v>
      </c>
      <c r="H177" s="25" t="e">
        <f t="shared" si="31"/>
        <v>#DIV/0!</v>
      </c>
      <c r="I177">
        <f>AVERAGE(I174:I176)</f>
        <v>143.19999999999999</v>
      </c>
      <c r="J177">
        <f>AVERAGE(J174:J176)</f>
        <v>57.533333333333339</v>
      </c>
      <c r="K177">
        <f t="shared" si="26"/>
        <v>170.12000000000006</v>
      </c>
      <c r="L177">
        <f t="shared" si="29"/>
        <v>144.92399999999998</v>
      </c>
      <c r="M177" s="26"/>
      <c r="AE177" s="31">
        <f>O170</f>
        <v>162.3211388888889</v>
      </c>
      <c r="AF177" s="37">
        <f t="shared" si="33"/>
        <v>178.21247374083364</v>
      </c>
      <c r="AG177" s="37">
        <f t="shared" si="33"/>
        <v>146.42980403694415</v>
      </c>
    </row>
    <row r="178" spans="1:33" ht="17" thickTop="1" thickBot="1" x14ac:dyDescent="0.25">
      <c r="A178" s="33" t="s">
        <v>212</v>
      </c>
      <c r="C178" s="29">
        <v>3</v>
      </c>
      <c r="D178" s="29">
        <v>1</v>
      </c>
      <c r="E178" s="29">
        <v>55.7</v>
      </c>
      <c r="F178" s="29"/>
      <c r="G178" s="25">
        <f t="shared" si="30"/>
        <v>0</v>
      </c>
      <c r="H178" s="25" t="str">
        <f t="shared" si="31"/>
        <v>F</v>
      </c>
      <c r="I178" s="29">
        <v>143</v>
      </c>
      <c r="J178" s="29">
        <v>55.1</v>
      </c>
      <c r="K178">
        <f t="shared" si="26"/>
        <v>170.55</v>
      </c>
      <c r="L178">
        <f t="shared" si="29"/>
        <v>161.42199999999997</v>
      </c>
      <c r="M178" s="26">
        <f>AVERAGE(K178:L178)</f>
        <v>165.98599999999999</v>
      </c>
      <c r="N178" s="27">
        <f>AVERAGE(M178:M180)</f>
        <v>183.22350000000003</v>
      </c>
      <c r="AD178" s="39">
        <f>N178</f>
        <v>183.22350000000003</v>
      </c>
      <c r="AE178" s="31">
        <f>O170</f>
        <v>162.3211388888889</v>
      </c>
      <c r="AF178" s="37">
        <f t="shared" si="33"/>
        <v>178.21247374083364</v>
      </c>
      <c r="AG178" s="37">
        <f t="shared" si="33"/>
        <v>146.42980403694415</v>
      </c>
    </row>
    <row r="179" spans="1:33" ht="17" thickTop="1" thickBot="1" x14ac:dyDescent="0.25">
      <c r="A179" s="33" t="s">
        <v>213</v>
      </c>
      <c r="D179">
        <v>2</v>
      </c>
      <c r="E179" s="38">
        <v>55.1</v>
      </c>
      <c r="F179" s="38"/>
      <c r="G179" s="25">
        <f t="shared" si="30"/>
        <v>0</v>
      </c>
      <c r="H179" s="25" t="str">
        <f t="shared" si="31"/>
        <v>F</v>
      </c>
      <c r="I179" s="38">
        <v>130.9</v>
      </c>
      <c r="J179" s="38">
        <v>50.8</v>
      </c>
      <c r="K179">
        <f t="shared" si="26"/>
        <v>196.565</v>
      </c>
      <c r="L179">
        <f t="shared" si="29"/>
        <v>190.57600000000002</v>
      </c>
      <c r="M179" s="26">
        <f>AVERAGE(K179:L179)</f>
        <v>193.57050000000001</v>
      </c>
      <c r="AD179">
        <f>N178</f>
        <v>183.22350000000003</v>
      </c>
      <c r="AE179" s="31">
        <f>O170</f>
        <v>162.3211388888889</v>
      </c>
      <c r="AF179" s="37">
        <f t="shared" si="33"/>
        <v>178.21247374083364</v>
      </c>
      <c r="AG179" s="37">
        <f t="shared" si="33"/>
        <v>146.42980403694415</v>
      </c>
    </row>
    <row r="180" spans="1:33" ht="17" thickTop="1" thickBot="1" x14ac:dyDescent="0.25">
      <c r="A180" s="33" t="s">
        <v>214</v>
      </c>
      <c r="D180">
        <v>3</v>
      </c>
      <c r="E180" s="38">
        <v>7394.89</v>
      </c>
      <c r="F180" s="38"/>
      <c r="G180" s="25">
        <f t="shared" si="30"/>
        <v>0</v>
      </c>
      <c r="H180" s="25" t="str">
        <f t="shared" si="31"/>
        <v>F</v>
      </c>
      <c r="I180" s="38">
        <v>133.80000000000001</v>
      </c>
      <c r="J180" s="38">
        <v>50.9</v>
      </c>
      <c r="K180">
        <f t="shared" si="26"/>
        <v>190.32999999999998</v>
      </c>
      <c r="L180">
        <f t="shared" si="29"/>
        <v>189.89800000000002</v>
      </c>
      <c r="M180" s="26">
        <f>AVERAGE(K180:L180)</f>
        <v>190.114</v>
      </c>
      <c r="AD180">
        <f>N178</f>
        <v>183.22350000000003</v>
      </c>
      <c r="AE180" s="31">
        <f>O170</f>
        <v>162.3211388888889</v>
      </c>
      <c r="AF180" s="37">
        <f t="shared" si="33"/>
        <v>178.21247374083364</v>
      </c>
      <c r="AG180" s="37">
        <f t="shared" si="33"/>
        <v>146.42980403694415</v>
      </c>
    </row>
    <row r="181" spans="1:33" ht="17" thickTop="1" thickBot="1" x14ac:dyDescent="0.25">
      <c r="D181" t="s">
        <v>208</v>
      </c>
      <c r="E181">
        <f>AVERAGE(E178:E180)</f>
        <v>2501.896666666667</v>
      </c>
      <c r="F181" t="e">
        <f>AVERAGE(F178:F180)</f>
        <v>#DIV/0!</v>
      </c>
      <c r="G181" s="25" t="e">
        <f t="shared" si="30"/>
        <v>#DIV/0!</v>
      </c>
      <c r="H181" s="25" t="e">
        <f t="shared" si="31"/>
        <v>#DIV/0!</v>
      </c>
      <c r="I181">
        <f>AVERAGE(I178:I180)</f>
        <v>135.9</v>
      </c>
      <c r="J181">
        <f>AVERAGE(J178:J180)</f>
        <v>52.266666666666673</v>
      </c>
      <c r="K181">
        <f t="shared" si="26"/>
        <v>185.815</v>
      </c>
      <c r="L181">
        <f t="shared" si="29"/>
        <v>180.63199999999995</v>
      </c>
      <c r="M181" s="26"/>
      <c r="AE181" s="31">
        <f>O170</f>
        <v>162.3211388888889</v>
      </c>
      <c r="AF181" s="37">
        <f t="shared" si="33"/>
        <v>178.21247374083364</v>
      </c>
      <c r="AG181" s="37">
        <f t="shared" si="33"/>
        <v>146.42980403694415</v>
      </c>
    </row>
    <row r="182" spans="1:33" ht="17" thickTop="1" thickBot="1" x14ac:dyDescent="0.25">
      <c r="A182" s="33" t="s">
        <v>215</v>
      </c>
      <c r="C182" s="29">
        <v>4</v>
      </c>
      <c r="D182" s="29">
        <v>1</v>
      </c>
      <c r="E182" s="29">
        <v>11991.99</v>
      </c>
      <c r="F182" s="29"/>
      <c r="G182" s="25">
        <f t="shared" si="30"/>
        <v>0</v>
      </c>
      <c r="H182" s="25" t="str">
        <f t="shared" si="31"/>
        <v>F</v>
      </c>
      <c r="I182" s="29">
        <v>144.19999999999999</v>
      </c>
      <c r="J182" s="29">
        <v>52.3</v>
      </c>
      <c r="K182">
        <f t="shared" si="26"/>
        <v>167.97000000000003</v>
      </c>
      <c r="L182">
        <f t="shared" si="29"/>
        <v>180.40600000000001</v>
      </c>
      <c r="M182" s="26">
        <f>AVERAGE(K182:L182)</f>
        <v>174.18800000000002</v>
      </c>
      <c r="N182" s="27">
        <f>AVERAGE(M182:M184)</f>
        <v>171.86449999999999</v>
      </c>
      <c r="AD182" s="39">
        <f>N182</f>
        <v>171.86449999999999</v>
      </c>
      <c r="AE182" s="31">
        <f>O170</f>
        <v>162.3211388888889</v>
      </c>
      <c r="AF182" s="37">
        <f t="shared" si="33"/>
        <v>178.21247374083364</v>
      </c>
      <c r="AG182" s="37">
        <f t="shared" si="33"/>
        <v>146.42980403694415</v>
      </c>
    </row>
    <row r="183" spans="1:33" ht="17" thickTop="1" thickBot="1" x14ac:dyDescent="0.25">
      <c r="A183" s="33" t="s">
        <v>216</v>
      </c>
      <c r="D183">
        <v>2</v>
      </c>
      <c r="E183" s="38">
        <v>13188.66</v>
      </c>
      <c r="F183" s="38"/>
      <c r="G183" s="25">
        <f t="shared" si="30"/>
        <v>0</v>
      </c>
      <c r="H183" s="25" t="str">
        <f t="shared" si="31"/>
        <v>F</v>
      </c>
      <c r="I183" s="38">
        <v>146.9</v>
      </c>
      <c r="J183" s="38">
        <v>52.2</v>
      </c>
      <c r="K183">
        <f t="shared" si="26"/>
        <v>162.16500000000002</v>
      </c>
      <c r="L183">
        <f t="shared" si="29"/>
        <v>181.08399999999995</v>
      </c>
      <c r="M183" s="26">
        <f>AVERAGE(K183:L183)</f>
        <v>171.62449999999998</v>
      </c>
      <c r="AD183">
        <f>N182</f>
        <v>171.86449999999999</v>
      </c>
      <c r="AE183" s="31">
        <f>O170</f>
        <v>162.3211388888889</v>
      </c>
      <c r="AF183" s="37">
        <f t="shared" si="33"/>
        <v>178.21247374083364</v>
      </c>
      <c r="AG183" s="37">
        <f t="shared" si="33"/>
        <v>146.42980403694415</v>
      </c>
    </row>
    <row r="184" spans="1:33" ht="17" thickTop="1" thickBot="1" x14ac:dyDescent="0.25">
      <c r="A184" s="33" t="s">
        <v>217</v>
      </c>
      <c r="D184">
        <v>3</v>
      </c>
      <c r="E184" s="38">
        <v>52.2</v>
      </c>
      <c r="F184" s="38"/>
      <c r="G184" s="25">
        <f t="shared" si="30"/>
        <v>0</v>
      </c>
      <c r="H184" s="25" t="str">
        <f t="shared" si="31"/>
        <v>F</v>
      </c>
      <c r="I184" s="38">
        <v>144.19999999999999</v>
      </c>
      <c r="J184" s="38">
        <v>53.6</v>
      </c>
      <c r="K184">
        <f t="shared" si="26"/>
        <v>167.97000000000003</v>
      </c>
      <c r="L184">
        <f t="shared" si="29"/>
        <v>171.59199999999998</v>
      </c>
      <c r="M184" s="26">
        <f>AVERAGE(K184:L184)</f>
        <v>169.78100000000001</v>
      </c>
      <c r="AD184">
        <f>N182</f>
        <v>171.86449999999999</v>
      </c>
      <c r="AE184" s="31">
        <f>O170</f>
        <v>162.3211388888889</v>
      </c>
      <c r="AF184" s="37">
        <f t="shared" si="33"/>
        <v>178.21247374083364</v>
      </c>
      <c r="AG184" s="37">
        <f t="shared" si="33"/>
        <v>146.42980403694415</v>
      </c>
    </row>
    <row r="185" spans="1:33" ht="17" thickTop="1" thickBot="1" x14ac:dyDescent="0.25">
      <c r="D185" t="s">
        <v>208</v>
      </c>
      <c r="E185">
        <f>AVERAGE(E182:E184)</f>
        <v>8410.9500000000007</v>
      </c>
      <c r="F185" t="e">
        <f>AVERAGE(F182:F184)</f>
        <v>#DIV/0!</v>
      </c>
      <c r="G185" s="25" t="e">
        <f t="shared" si="30"/>
        <v>#DIV/0!</v>
      </c>
      <c r="H185" s="25" t="e">
        <f t="shared" si="31"/>
        <v>#DIV/0!</v>
      </c>
      <c r="I185">
        <f>AVERAGE(I182:I184)</f>
        <v>145.1</v>
      </c>
      <c r="J185">
        <f>AVERAGE(J182:J184)</f>
        <v>52.699999999999996</v>
      </c>
      <c r="K185">
        <f t="shared" si="26"/>
        <v>166.03500000000003</v>
      </c>
      <c r="L185">
        <f t="shared" si="29"/>
        <v>177.69400000000002</v>
      </c>
      <c r="M185" s="26"/>
      <c r="AE185" s="31">
        <f>O170</f>
        <v>162.3211388888889</v>
      </c>
      <c r="AF185" s="37">
        <f t="shared" si="33"/>
        <v>178.21247374083364</v>
      </c>
      <c r="AG185" s="37">
        <f t="shared" si="33"/>
        <v>146.42980403694415</v>
      </c>
    </row>
    <row r="186" spans="1:33" ht="17" thickTop="1" thickBot="1" x14ac:dyDescent="0.25">
      <c r="A186" s="33" t="s">
        <v>218</v>
      </c>
      <c r="C186" s="29">
        <v>5</v>
      </c>
      <c r="D186" s="29">
        <v>1</v>
      </c>
      <c r="E186" s="29">
        <v>13658.26</v>
      </c>
      <c r="F186" s="29"/>
      <c r="G186" s="25">
        <f t="shared" si="30"/>
        <v>0</v>
      </c>
      <c r="H186" s="25" t="str">
        <f t="shared" si="31"/>
        <v>F</v>
      </c>
      <c r="I186" s="29">
        <v>143.6</v>
      </c>
      <c r="J186" s="29">
        <v>52.9</v>
      </c>
      <c r="K186">
        <f t="shared" si="26"/>
        <v>169.26000000000005</v>
      </c>
      <c r="L186">
        <f t="shared" si="29"/>
        <v>176.33800000000002</v>
      </c>
      <c r="M186" s="26">
        <f>AVERAGE(K186:L186)</f>
        <v>172.79900000000004</v>
      </c>
      <c r="N186" s="27">
        <f>AVERAGE(M186:M188)</f>
        <v>165.20316666666668</v>
      </c>
      <c r="AD186" s="39">
        <f>N186</f>
        <v>165.20316666666668</v>
      </c>
      <c r="AE186" s="31">
        <f>O170</f>
        <v>162.3211388888889</v>
      </c>
      <c r="AF186" s="37">
        <f t="shared" si="33"/>
        <v>178.21247374083364</v>
      </c>
      <c r="AG186" s="37">
        <f t="shared" si="33"/>
        <v>146.42980403694415</v>
      </c>
    </row>
    <row r="187" spans="1:33" ht="17" thickTop="1" thickBot="1" x14ac:dyDescent="0.25">
      <c r="A187" s="33" t="s">
        <v>219</v>
      </c>
      <c r="D187">
        <v>2</v>
      </c>
      <c r="E187" s="38">
        <v>52.9</v>
      </c>
      <c r="F187" s="38"/>
      <c r="G187" s="25">
        <f t="shared" si="30"/>
        <v>0</v>
      </c>
      <c r="H187" s="25" t="str">
        <f t="shared" si="31"/>
        <v>F</v>
      </c>
      <c r="I187" s="38">
        <v>142.9</v>
      </c>
      <c r="J187" s="38">
        <v>59.2</v>
      </c>
      <c r="K187">
        <f t="shared" si="26"/>
        <v>170.76499999999999</v>
      </c>
      <c r="L187">
        <f t="shared" si="29"/>
        <v>133.62399999999997</v>
      </c>
      <c r="M187" s="26">
        <f>AVERAGE(K187:L187)</f>
        <v>152.19449999999998</v>
      </c>
      <c r="AD187">
        <f>N186</f>
        <v>165.20316666666668</v>
      </c>
      <c r="AE187" s="31">
        <f>O170</f>
        <v>162.3211388888889</v>
      </c>
      <c r="AF187" s="37">
        <f t="shared" ref="AF187:AG192" si="34">AF186</f>
        <v>178.21247374083364</v>
      </c>
      <c r="AG187" s="37">
        <f t="shared" si="34"/>
        <v>146.42980403694415</v>
      </c>
    </row>
    <row r="188" spans="1:33" ht="17" thickTop="1" thickBot="1" x14ac:dyDescent="0.25">
      <c r="A188" s="33" t="s">
        <v>220</v>
      </c>
      <c r="D188">
        <v>3</v>
      </c>
      <c r="E188" s="38">
        <v>59.2</v>
      </c>
      <c r="F188" s="38"/>
      <c r="G188" s="25">
        <f t="shared" si="30"/>
        <v>0</v>
      </c>
      <c r="H188" s="25" t="str">
        <f t="shared" si="31"/>
        <v>F</v>
      </c>
      <c r="I188" s="38">
        <v>145</v>
      </c>
      <c r="J188" s="38">
        <v>53.1</v>
      </c>
      <c r="K188">
        <f t="shared" si="26"/>
        <v>166.25</v>
      </c>
      <c r="L188">
        <f t="shared" si="29"/>
        <v>174.98199999999997</v>
      </c>
      <c r="M188" s="48">
        <f>AVERAGE(K188:L188)</f>
        <v>170.61599999999999</v>
      </c>
      <c r="AD188">
        <f>N186</f>
        <v>165.20316666666668</v>
      </c>
      <c r="AE188" s="31">
        <f>O170</f>
        <v>162.3211388888889</v>
      </c>
      <c r="AF188" s="37">
        <f t="shared" si="34"/>
        <v>178.21247374083364</v>
      </c>
      <c r="AG188" s="37">
        <f t="shared" si="34"/>
        <v>146.42980403694415</v>
      </c>
    </row>
    <row r="189" spans="1:33" ht="17" thickTop="1" thickBot="1" x14ac:dyDescent="0.25">
      <c r="D189" t="s">
        <v>208</v>
      </c>
      <c r="E189">
        <f>AVERAGE(E186:E188)</f>
        <v>4590.12</v>
      </c>
      <c r="F189" t="e">
        <f>AVERAGE(F186:F188)</f>
        <v>#DIV/0!</v>
      </c>
      <c r="G189" s="25" t="e">
        <f t="shared" si="30"/>
        <v>#DIV/0!</v>
      </c>
      <c r="H189" s="25" t="e">
        <f t="shared" si="31"/>
        <v>#DIV/0!</v>
      </c>
      <c r="I189">
        <f>AVERAGE(I186:I188)</f>
        <v>143.83333333333334</v>
      </c>
      <c r="J189">
        <f>AVERAGE(J186:J188)</f>
        <v>55.066666666666663</v>
      </c>
      <c r="K189">
        <f t="shared" si="26"/>
        <v>168.75833333333333</v>
      </c>
      <c r="L189">
        <f t="shared" si="29"/>
        <v>161.64800000000002</v>
      </c>
      <c r="M189" s="26"/>
      <c r="AE189" s="31">
        <f>O170</f>
        <v>162.3211388888889</v>
      </c>
      <c r="AF189" s="37">
        <f t="shared" si="34"/>
        <v>178.21247374083364</v>
      </c>
      <c r="AG189" s="37">
        <f t="shared" si="34"/>
        <v>146.42980403694415</v>
      </c>
    </row>
    <row r="190" spans="1:33" ht="17" thickTop="1" thickBot="1" x14ac:dyDescent="0.25">
      <c r="A190" s="33" t="s">
        <v>221</v>
      </c>
      <c r="C190" s="41">
        <v>6</v>
      </c>
      <c r="D190" s="41">
        <v>1</v>
      </c>
      <c r="E190" s="41">
        <v>4699.46</v>
      </c>
      <c r="F190" s="41"/>
      <c r="G190" s="25">
        <f t="shared" si="30"/>
        <v>0</v>
      </c>
      <c r="H190" s="25" t="str">
        <f t="shared" si="31"/>
        <v>F</v>
      </c>
      <c r="I190" s="41">
        <v>158.19999999999999</v>
      </c>
      <c r="J190" s="41">
        <v>53.2</v>
      </c>
      <c r="K190">
        <f t="shared" si="26"/>
        <v>137.87000000000006</v>
      </c>
      <c r="L190">
        <f t="shared" si="29"/>
        <v>174.30399999999997</v>
      </c>
      <c r="M190" s="26">
        <f>AVERAGE(K190:L190)</f>
        <v>156.08700000000002</v>
      </c>
      <c r="N190" s="27">
        <f>AVERAGE(M190:M192)</f>
        <v>148.41516666666666</v>
      </c>
      <c r="AD190" s="42">
        <f>N190</f>
        <v>148.41516666666666</v>
      </c>
      <c r="AE190" s="31">
        <f>O170</f>
        <v>162.3211388888889</v>
      </c>
      <c r="AF190" s="37">
        <f t="shared" si="34"/>
        <v>178.21247374083364</v>
      </c>
      <c r="AG190" s="37">
        <f t="shared" si="34"/>
        <v>146.42980403694415</v>
      </c>
    </row>
    <row r="191" spans="1:33" ht="17" thickTop="1" thickBot="1" x14ac:dyDescent="0.25">
      <c r="A191" s="33" t="s">
        <v>222</v>
      </c>
      <c r="D191">
        <v>2</v>
      </c>
      <c r="E191" s="43">
        <v>53.2</v>
      </c>
      <c r="F191" s="43"/>
      <c r="G191" s="25">
        <f t="shared" si="30"/>
        <v>0</v>
      </c>
      <c r="H191" s="25" t="str">
        <f t="shared" si="31"/>
        <v>F</v>
      </c>
      <c r="I191" s="43">
        <v>142.9</v>
      </c>
      <c r="J191" s="43">
        <v>61.9</v>
      </c>
      <c r="K191">
        <f t="shared" si="26"/>
        <v>170.76499999999999</v>
      </c>
      <c r="L191">
        <f t="shared" si="29"/>
        <v>115.31799999999998</v>
      </c>
      <c r="M191" s="26">
        <f>AVERAGE(K191:L191)</f>
        <v>143.04149999999998</v>
      </c>
      <c r="AD191">
        <f>N190</f>
        <v>148.41516666666666</v>
      </c>
      <c r="AE191" s="31">
        <f>O170</f>
        <v>162.3211388888889</v>
      </c>
      <c r="AF191" s="37">
        <f t="shared" si="34"/>
        <v>178.21247374083364</v>
      </c>
      <c r="AG191" s="37">
        <f t="shared" si="34"/>
        <v>146.42980403694415</v>
      </c>
    </row>
    <row r="192" spans="1:33" ht="17" thickTop="1" thickBot="1" x14ac:dyDescent="0.25">
      <c r="A192" s="33" t="s">
        <v>223</v>
      </c>
      <c r="D192">
        <v>3</v>
      </c>
      <c r="E192" s="43">
        <v>15181.84</v>
      </c>
      <c r="F192" s="43"/>
      <c r="G192" s="25">
        <f t="shared" si="30"/>
        <v>0</v>
      </c>
      <c r="H192" s="25" t="str">
        <f t="shared" si="31"/>
        <v>F</v>
      </c>
      <c r="I192" s="43">
        <v>145.4</v>
      </c>
      <c r="J192" s="43">
        <v>60.2</v>
      </c>
      <c r="K192">
        <f t="shared" si="26"/>
        <v>165.39</v>
      </c>
      <c r="L192">
        <f t="shared" si="29"/>
        <v>126.84399999999999</v>
      </c>
      <c r="M192" s="26">
        <f>AVERAGE(K192:L192)</f>
        <v>146.11699999999999</v>
      </c>
      <c r="AD192">
        <f>N190</f>
        <v>148.41516666666666</v>
      </c>
      <c r="AE192" s="31">
        <f>O170</f>
        <v>162.3211388888889</v>
      </c>
      <c r="AF192" s="37">
        <f t="shared" si="34"/>
        <v>178.21247374083364</v>
      </c>
      <c r="AG192" s="37">
        <f t="shared" si="34"/>
        <v>146.42980403694415</v>
      </c>
    </row>
    <row r="193" spans="1:33" ht="17" thickTop="1" thickBot="1" x14ac:dyDescent="0.25">
      <c r="D193" t="s">
        <v>208</v>
      </c>
      <c r="E193">
        <f>AVERAGE(E190:E192)</f>
        <v>6644.833333333333</v>
      </c>
      <c r="F193" t="e">
        <f>AVERAGE(F190:F192)</f>
        <v>#DIV/0!</v>
      </c>
      <c r="G193" s="25" t="e">
        <f t="shared" si="30"/>
        <v>#DIV/0!</v>
      </c>
      <c r="H193" s="25" t="e">
        <f t="shared" si="31"/>
        <v>#DIV/0!</v>
      </c>
      <c r="I193">
        <f>AVERAGE(I190:I192)</f>
        <v>148.83333333333334</v>
      </c>
      <c r="J193">
        <f>AVERAGE(J190:J192)</f>
        <v>58.433333333333337</v>
      </c>
      <c r="K193">
        <f t="shared" si="26"/>
        <v>158.00833333333333</v>
      </c>
      <c r="L193">
        <f t="shared" si="29"/>
        <v>138.82199999999995</v>
      </c>
      <c r="M193" s="26"/>
    </row>
    <row r="194" spans="1:33" s="25" customFormat="1" ht="17" thickTop="1" thickBot="1" x14ac:dyDescent="0.25">
      <c r="A194" s="23" t="s">
        <v>204</v>
      </c>
      <c r="B194" s="24" t="s">
        <v>233</v>
      </c>
      <c r="C194" s="25">
        <v>1</v>
      </c>
      <c r="D194" s="25">
        <v>1</v>
      </c>
      <c r="G194" s="25" t="e">
        <f t="shared" si="30"/>
        <v>#DIV/0!</v>
      </c>
      <c r="H194" s="25" t="e">
        <f t="shared" si="31"/>
        <v>#DIV/0!</v>
      </c>
      <c r="I194" s="25">
        <v>120.3</v>
      </c>
      <c r="J194" s="25">
        <v>44.7</v>
      </c>
      <c r="K194" s="25">
        <f t="shared" si="26"/>
        <v>219.35500000000002</v>
      </c>
      <c r="L194" s="25">
        <f t="shared" si="29"/>
        <v>231.93399999999997</v>
      </c>
      <c r="M194" s="26">
        <f>AVERAGE(K194:L194)</f>
        <v>225.64449999999999</v>
      </c>
      <c r="N194" s="27">
        <f>AVERAGE(M194:M196)</f>
        <v>223.37583333333336</v>
      </c>
      <c r="O194" s="45">
        <f>AVERAGE(N194,N198,N202,N206,N210,N214)</f>
        <v>171.96233333333336</v>
      </c>
      <c r="P194" s="25">
        <f>AVERAGE(K194:K196,K198:K200,K202:K204,K206:K208,K210:K212,K214:K216)</f>
        <v>173.99</v>
      </c>
      <c r="Q194" s="25">
        <f>AVERAGE(L194:L196,L198:L200,L202:L204,L206:L208,L210:L212,L214:L216)</f>
        <v>169.93466666666666</v>
      </c>
      <c r="S194" s="46">
        <f>_xlfn.STDEV.S(M194:M196,M198:M200,M202,M206:M208,M210:M212,M214:M216, M204, M203)</f>
        <v>39.097417543723225</v>
      </c>
      <c r="T194">
        <f t="shared" ref="T194:U194" si="35">AVERAGE(I194:I217)</f>
        <v>141.4</v>
      </c>
      <c r="U194">
        <f t="shared" si="35"/>
        <v>53.844444444444456</v>
      </c>
      <c r="AD194" s="31">
        <f>$N$194</f>
        <v>223.37583333333336</v>
      </c>
      <c r="AE194" s="31">
        <f>O194</f>
        <v>171.96233333333336</v>
      </c>
      <c r="AF194" s="47">
        <f>O194+S194</f>
        <v>211.05975087705659</v>
      </c>
      <c r="AG194" s="47">
        <f>O194-S194</f>
        <v>132.86491578961014</v>
      </c>
    </row>
    <row r="195" spans="1:33" ht="17" thickTop="1" thickBot="1" x14ac:dyDescent="0.25">
      <c r="A195" s="33" t="s">
        <v>206</v>
      </c>
      <c r="D195">
        <v>2</v>
      </c>
      <c r="E195">
        <v>9831.24</v>
      </c>
      <c r="G195" s="25">
        <f t="shared" si="30"/>
        <v>0</v>
      </c>
      <c r="H195" s="25" t="str">
        <f t="shared" si="31"/>
        <v>F</v>
      </c>
      <c r="I195">
        <v>115.3</v>
      </c>
      <c r="J195">
        <v>43.8</v>
      </c>
      <c r="K195">
        <f t="shared" si="26"/>
        <v>230.10500000000002</v>
      </c>
      <c r="L195">
        <f t="shared" si="29"/>
        <v>238.036</v>
      </c>
      <c r="M195" s="26">
        <f>AVERAGE(K195:L195)</f>
        <v>234.07050000000001</v>
      </c>
      <c r="AD195">
        <f>N194</f>
        <v>223.37583333333336</v>
      </c>
      <c r="AE195" s="31">
        <f>O194</f>
        <v>171.96233333333336</v>
      </c>
      <c r="AF195" s="37">
        <f t="shared" ref="AF195:AG210" si="36">AF194</f>
        <v>211.05975087705659</v>
      </c>
      <c r="AG195" s="37">
        <f t="shared" si="36"/>
        <v>132.86491578961014</v>
      </c>
    </row>
    <row r="196" spans="1:33" ht="17" thickTop="1" thickBot="1" x14ac:dyDescent="0.25">
      <c r="A196" s="33" t="s">
        <v>207</v>
      </c>
      <c r="D196">
        <v>3</v>
      </c>
      <c r="E196">
        <v>870.78</v>
      </c>
      <c r="G196" s="25">
        <f t="shared" si="30"/>
        <v>0</v>
      </c>
      <c r="H196" s="25" t="str">
        <f t="shared" si="31"/>
        <v>F</v>
      </c>
      <c r="I196" s="38">
        <v>135.1</v>
      </c>
      <c r="J196" s="38">
        <v>44.5</v>
      </c>
      <c r="K196">
        <f t="shared" si="26"/>
        <v>187.53500000000003</v>
      </c>
      <c r="L196">
        <f t="shared" si="29"/>
        <v>233.28999999999996</v>
      </c>
      <c r="M196" s="26">
        <f>AVERAGE(K196:L196)</f>
        <v>210.41249999999999</v>
      </c>
      <c r="AD196">
        <f>N194</f>
        <v>223.37583333333336</v>
      </c>
      <c r="AE196" s="31">
        <f>O194</f>
        <v>171.96233333333336</v>
      </c>
      <c r="AF196" s="37">
        <f t="shared" si="36"/>
        <v>211.05975087705659</v>
      </c>
      <c r="AG196" s="37">
        <f t="shared" si="36"/>
        <v>132.86491578961014</v>
      </c>
    </row>
    <row r="197" spans="1:33" ht="17" thickTop="1" thickBot="1" x14ac:dyDescent="0.25">
      <c r="D197" t="s">
        <v>208</v>
      </c>
      <c r="E197">
        <f>AVERAGE(E194:E196)</f>
        <v>5351.01</v>
      </c>
      <c r="F197" t="e">
        <f>AVERAGE(F194:F196)</f>
        <v>#DIV/0!</v>
      </c>
      <c r="G197" s="25" t="e">
        <f t="shared" si="30"/>
        <v>#DIV/0!</v>
      </c>
      <c r="H197" s="25" t="e">
        <f t="shared" si="31"/>
        <v>#DIV/0!</v>
      </c>
      <c r="I197">
        <f>AVERAGE(I194:I196)</f>
        <v>123.56666666666666</v>
      </c>
      <c r="J197">
        <f>AVERAGE(J194:J196)</f>
        <v>44.333333333333336</v>
      </c>
      <c r="K197">
        <f t="shared" si="26"/>
        <v>212.33166666666671</v>
      </c>
      <c r="L197">
        <f t="shared" si="29"/>
        <v>234.41999999999996</v>
      </c>
      <c r="M197" s="26"/>
      <c r="AE197" s="31">
        <f>O194</f>
        <v>171.96233333333336</v>
      </c>
      <c r="AF197" s="37">
        <f t="shared" si="36"/>
        <v>211.05975087705659</v>
      </c>
      <c r="AG197" s="37">
        <f t="shared" si="36"/>
        <v>132.86491578961014</v>
      </c>
    </row>
    <row r="198" spans="1:33" ht="17" thickTop="1" thickBot="1" x14ac:dyDescent="0.25">
      <c r="A198" s="33" t="s">
        <v>209</v>
      </c>
      <c r="C198" s="29">
        <v>2</v>
      </c>
      <c r="D198" s="29">
        <v>1</v>
      </c>
      <c r="E198">
        <v>44.5</v>
      </c>
      <c r="G198" s="25">
        <f t="shared" si="30"/>
        <v>0</v>
      </c>
      <c r="H198" s="25" t="str">
        <f t="shared" si="31"/>
        <v>F</v>
      </c>
      <c r="I198" s="38">
        <v>144.30000000000001</v>
      </c>
      <c r="J198" s="38">
        <v>52.2</v>
      </c>
      <c r="K198">
        <f t="shared" si="26"/>
        <v>167.755</v>
      </c>
      <c r="L198">
        <f t="shared" si="29"/>
        <v>181.08399999999995</v>
      </c>
      <c r="M198" s="26">
        <f>AVERAGE(K198:L198)</f>
        <v>174.41949999999997</v>
      </c>
      <c r="N198" s="27">
        <f>AVERAGE(M198:M200)</f>
        <v>178.0828333333333</v>
      </c>
      <c r="AD198" s="39">
        <f>$N$198</f>
        <v>178.0828333333333</v>
      </c>
      <c r="AE198" s="31">
        <f>O194</f>
        <v>171.96233333333336</v>
      </c>
      <c r="AF198" s="37">
        <f t="shared" si="36"/>
        <v>211.05975087705659</v>
      </c>
      <c r="AG198" s="37">
        <f t="shared" si="36"/>
        <v>132.86491578961014</v>
      </c>
    </row>
    <row r="199" spans="1:33" ht="17" thickTop="1" thickBot="1" x14ac:dyDescent="0.25">
      <c r="A199" s="33" t="s">
        <v>210</v>
      </c>
      <c r="D199">
        <v>2</v>
      </c>
      <c r="E199">
        <v>2498.0100000000002</v>
      </c>
      <c r="G199" s="25">
        <f t="shared" si="30"/>
        <v>0</v>
      </c>
      <c r="H199" s="25" t="str">
        <f t="shared" si="31"/>
        <v>F</v>
      </c>
      <c r="I199" s="38">
        <v>145.5</v>
      </c>
      <c r="J199" s="38">
        <v>53.7</v>
      </c>
      <c r="K199">
        <f t="shared" si="26"/>
        <v>165.17500000000001</v>
      </c>
      <c r="L199">
        <f t="shared" si="29"/>
        <v>170.91399999999999</v>
      </c>
      <c r="M199" s="26">
        <f>AVERAGE(K199:L199)</f>
        <v>168.0445</v>
      </c>
      <c r="AD199" s="39">
        <f>$N$198</f>
        <v>178.0828333333333</v>
      </c>
      <c r="AE199" s="31">
        <f>O194</f>
        <v>171.96233333333336</v>
      </c>
      <c r="AF199" s="37">
        <f t="shared" si="36"/>
        <v>211.05975087705659</v>
      </c>
      <c r="AG199" s="37">
        <f t="shared" si="36"/>
        <v>132.86491578961014</v>
      </c>
    </row>
    <row r="200" spans="1:33" ht="17" thickTop="1" thickBot="1" x14ac:dyDescent="0.25">
      <c r="A200" s="33" t="s">
        <v>211</v>
      </c>
      <c r="D200">
        <v>3</v>
      </c>
      <c r="E200">
        <v>2498.0100000000002</v>
      </c>
      <c r="G200" s="25">
        <f t="shared" si="30"/>
        <v>0</v>
      </c>
      <c r="H200" s="25" t="str">
        <f t="shared" si="31"/>
        <v>F</v>
      </c>
      <c r="I200" s="38">
        <v>131.30000000000001</v>
      </c>
      <c r="J200" s="38">
        <v>51.2</v>
      </c>
      <c r="K200">
        <f t="shared" si="26"/>
        <v>195.70499999999998</v>
      </c>
      <c r="L200">
        <f t="shared" si="29"/>
        <v>187.86399999999998</v>
      </c>
      <c r="M200" s="26">
        <f>AVERAGE(K200:L200)</f>
        <v>191.78449999999998</v>
      </c>
      <c r="AD200" s="39">
        <f>$N$198</f>
        <v>178.0828333333333</v>
      </c>
      <c r="AE200" s="31">
        <f>O194</f>
        <v>171.96233333333336</v>
      </c>
      <c r="AF200" s="37">
        <f t="shared" si="36"/>
        <v>211.05975087705659</v>
      </c>
      <c r="AG200" s="37">
        <f t="shared" si="36"/>
        <v>132.86491578961014</v>
      </c>
    </row>
    <row r="201" spans="1:33" ht="17" thickTop="1" thickBot="1" x14ac:dyDescent="0.25">
      <c r="D201" t="s">
        <v>208</v>
      </c>
      <c r="E201">
        <f>AVERAGE(E198:E200)</f>
        <v>1680.1733333333334</v>
      </c>
      <c r="F201" t="e">
        <f>AVERAGE(F198:F200)</f>
        <v>#DIV/0!</v>
      </c>
      <c r="G201" s="25" t="e">
        <f t="shared" si="30"/>
        <v>#DIV/0!</v>
      </c>
      <c r="H201" s="25" t="e">
        <f t="shared" si="31"/>
        <v>#DIV/0!</v>
      </c>
      <c r="I201">
        <f>AVERAGE(I198:I200)</f>
        <v>140.36666666666667</v>
      </c>
      <c r="J201">
        <f>AVERAGE(J198:J200)</f>
        <v>52.366666666666674</v>
      </c>
      <c r="K201">
        <f t="shared" si="26"/>
        <v>176.21166666666664</v>
      </c>
      <c r="L201">
        <f t="shared" si="29"/>
        <v>179.95399999999995</v>
      </c>
      <c r="M201" s="26"/>
      <c r="AE201" s="31">
        <f>O194</f>
        <v>171.96233333333336</v>
      </c>
      <c r="AF201" s="37">
        <f t="shared" si="36"/>
        <v>211.05975087705659</v>
      </c>
      <c r="AG201" s="37">
        <f t="shared" si="36"/>
        <v>132.86491578961014</v>
      </c>
    </row>
    <row r="202" spans="1:33" ht="17" thickTop="1" thickBot="1" x14ac:dyDescent="0.25">
      <c r="A202" s="33" t="s">
        <v>212</v>
      </c>
      <c r="C202" s="29">
        <v>3</v>
      </c>
      <c r="D202" s="29">
        <v>1</v>
      </c>
      <c r="E202" s="29">
        <v>15835.95</v>
      </c>
      <c r="F202" s="29"/>
      <c r="G202" s="25">
        <f t="shared" si="30"/>
        <v>0</v>
      </c>
      <c r="H202" s="25" t="str">
        <f t="shared" si="31"/>
        <v>F</v>
      </c>
      <c r="I202" s="29">
        <v>129.80000000000001</v>
      </c>
      <c r="J202" s="29">
        <v>48.4</v>
      </c>
      <c r="K202">
        <f t="shared" si="26"/>
        <v>198.93</v>
      </c>
      <c r="L202">
        <f t="shared" si="29"/>
        <v>206.84800000000001</v>
      </c>
      <c r="M202" s="26">
        <f>AVERAGE(K202:L202)</f>
        <v>202.88900000000001</v>
      </c>
      <c r="N202" s="27">
        <f>AVERAGE(M202:M204)</f>
        <v>135.44550000000001</v>
      </c>
      <c r="AD202" s="39">
        <f>N202</f>
        <v>135.44550000000001</v>
      </c>
      <c r="AE202" s="31">
        <f>O194</f>
        <v>171.96233333333336</v>
      </c>
      <c r="AF202" s="37">
        <f t="shared" si="36"/>
        <v>211.05975087705659</v>
      </c>
      <c r="AG202" s="37">
        <f t="shared" si="36"/>
        <v>132.86491578961014</v>
      </c>
    </row>
    <row r="203" spans="1:33" ht="17" thickTop="1" thickBot="1" x14ac:dyDescent="0.25">
      <c r="A203" s="33" t="s">
        <v>213</v>
      </c>
      <c r="D203">
        <v>2</v>
      </c>
      <c r="E203" s="38">
        <v>2323.5300000000002</v>
      </c>
      <c r="F203" s="38"/>
      <c r="G203" s="25">
        <f t="shared" si="30"/>
        <v>0</v>
      </c>
      <c r="H203" s="25" t="str">
        <f t="shared" si="31"/>
        <v>F</v>
      </c>
      <c r="I203" s="38">
        <v>143.9</v>
      </c>
      <c r="J203" s="38">
        <v>73.900000000000006</v>
      </c>
      <c r="K203">
        <f t="shared" ref="K203:K241" si="37">-2.15*I203+478</f>
        <v>168.61500000000001</v>
      </c>
      <c r="L203">
        <f t="shared" si="29"/>
        <v>33.95799999999997</v>
      </c>
      <c r="M203" s="26">
        <f>AVERAGE(K203:L203)</f>
        <v>101.28649999999999</v>
      </c>
      <c r="AD203">
        <f>N202</f>
        <v>135.44550000000001</v>
      </c>
      <c r="AE203" s="31">
        <f>O194</f>
        <v>171.96233333333336</v>
      </c>
      <c r="AF203" s="37">
        <f t="shared" si="36"/>
        <v>211.05975087705659</v>
      </c>
      <c r="AG203" s="37">
        <f t="shared" si="36"/>
        <v>132.86491578961014</v>
      </c>
    </row>
    <row r="204" spans="1:33" ht="17" thickTop="1" thickBot="1" x14ac:dyDescent="0.25">
      <c r="A204" s="33" t="s">
        <v>214</v>
      </c>
      <c r="D204">
        <v>3</v>
      </c>
      <c r="E204" s="38">
        <v>73.900000000000006</v>
      </c>
      <c r="F204" s="38"/>
      <c r="G204" s="25">
        <f t="shared" si="30"/>
        <v>0</v>
      </c>
      <c r="H204" s="25" t="str">
        <f t="shared" si="31"/>
        <v>F</v>
      </c>
      <c r="I204" s="38">
        <v>159.80000000000001</v>
      </c>
      <c r="J204" s="38">
        <v>68.599999999999994</v>
      </c>
      <c r="K204">
        <f t="shared" si="37"/>
        <v>134.43</v>
      </c>
      <c r="L204">
        <f t="shared" si="29"/>
        <v>69.891999999999996</v>
      </c>
      <c r="M204" s="26">
        <f>AVERAGE(K204:L204)</f>
        <v>102.161</v>
      </c>
      <c r="AD204">
        <f>N202</f>
        <v>135.44550000000001</v>
      </c>
      <c r="AE204" s="31">
        <f>O194</f>
        <v>171.96233333333336</v>
      </c>
      <c r="AF204" s="37">
        <f t="shared" si="36"/>
        <v>211.05975087705659</v>
      </c>
      <c r="AG204" s="37">
        <f t="shared" si="36"/>
        <v>132.86491578961014</v>
      </c>
    </row>
    <row r="205" spans="1:33" ht="17" thickTop="1" thickBot="1" x14ac:dyDescent="0.25">
      <c r="D205" t="s">
        <v>208</v>
      </c>
      <c r="E205">
        <f>AVERAGE(E202:E204)</f>
        <v>6077.793333333334</v>
      </c>
      <c r="F205" t="e">
        <f>AVERAGE(F202:F204)</f>
        <v>#DIV/0!</v>
      </c>
      <c r="G205" s="25" t="e">
        <f t="shared" si="30"/>
        <v>#DIV/0!</v>
      </c>
      <c r="H205" s="25" t="e">
        <f t="shared" si="31"/>
        <v>#DIV/0!</v>
      </c>
      <c r="I205">
        <f>AVERAGE(I202:I204)</f>
        <v>144.50000000000003</v>
      </c>
      <c r="J205">
        <f>AVERAGE(J202:J204)</f>
        <v>63.633333333333333</v>
      </c>
      <c r="K205">
        <f t="shared" si="37"/>
        <v>167.32499999999993</v>
      </c>
      <c r="L205">
        <f t="shared" si="29"/>
        <v>103.56599999999997</v>
      </c>
      <c r="M205" s="26"/>
      <c r="AE205" s="31">
        <f>O194</f>
        <v>171.96233333333336</v>
      </c>
      <c r="AF205" s="37">
        <f t="shared" si="36"/>
        <v>211.05975087705659</v>
      </c>
      <c r="AG205" s="37">
        <f t="shared" si="36"/>
        <v>132.86491578961014</v>
      </c>
    </row>
    <row r="206" spans="1:33" ht="17" thickTop="1" thickBot="1" x14ac:dyDescent="0.25">
      <c r="A206" s="33" t="s">
        <v>215</v>
      </c>
      <c r="C206" s="29">
        <v>4</v>
      </c>
      <c r="D206" s="29">
        <v>1</v>
      </c>
      <c r="E206" s="29">
        <v>8653.52</v>
      </c>
      <c r="F206" s="29"/>
      <c r="G206" s="25">
        <f t="shared" si="30"/>
        <v>0</v>
      </c>
      <c r="H206" s="25" t="str">
        <f t="shared" si="31"/>
        <v>F</v>
      </c>
      <c r="I206" s="29">
        <v>135.69999999999999</v>
      </c>
      <c r="J206" s="29">
        <v>48.2</v>
      </c>
      <c r="K206">
        <f t="shared" si="37"/>
        <v>186.24500000000006</v>
      </c>
      <c r="L206">
        <f t="shared" si="29"/>
        <v>208.20399999999995</v>
      </c>
      <c r="M206" s="26">
        <f>AVERAGE(K206:L206)</f>
        <v>197.22450000000001</v>
      </c>
      <c r="N206" s="27">
        <f>AVERAGE(M206:M208)</f>
        <v>176.31399999999999</v>
      </c>
      <c r="AD206" s="39">
        <f>N206</f>
        <v>176.31399999999999</v>
      </c>
      <c r="AE206" s="31">
        <f>O194</f>
        <v>171.96233333333336</v>
      </c>
      <c r="AF206" s="37">
        <f t="shared" si="36"/>
        <v>211.05975087705659</v>
      </c>
      <c r="AG206" s="37">
        <f t="shared" si="36"/>
        <v>132.86491578961014</v>
      </c>
    </row>
    <row r="207" spans="1:33" ht="17" thickTop="1" thickBot="1" x14ac:dyDescent="0.25">
      <c r="A207" s="33" t="s">
        <v>216</v>
      </c>
      <c r="D207">
        <v>2</v>
      </c>
      <c r="E207" s="38">
        <v>4267.29</v>
      </c>
      <c r="F207" s="38"/>
      <c r="G207" s="25">
        <f t="shared" si="30"/>
        <v>0</v>
      </c>
      <c r="H207" s="25" t="str">
        <f t="shared" si="31"/>
        <v>F</v>
      </c>
      <c r="I207" s="38">
        <v>144.19999999999999</v>
      </c>
      <c r="J207" s="38">
        <v>64.8</v>
      </c>
      <c r="K207">
        <f t="shared" si="37"/>
        <v>167.97000000000003</v>
      </c>
      <c r="L207">
        <f t="shared" si="29"/>
        <v>95.656000000000006</v>
      </c>
      <c r="M207" s="26">
        <f>AVERAGE(K207:L207)</f>
        <v>131.81300000000002</v>
      </c>
      <c r="AD207">
        <f>N206</f>
        <v>176.31399999999999</v>
      </c>
      <c r="AE207" s="31">
        <f>O194</f>
        <v>171.96233333333336</v>
      </c>
      <c r="AF207" s="37">
        <f t="shared" si="36"/>
        <v>211.05975087705659</v>
      </c>
      <c r="AG207" s="37">
        <f t="shared" si="36"/>
        <v>132.86491578961014</v>
      </c>
    </row>
    <row r="208" spans="1:33" ht="17" thickTop="1" thickBot="1" x14ac:dyDescent="0.25">
      <c r="A208" s="33" t="s">
        <v>217</v>
      </c>
      <c r="D208">
        <v>3</v>
      </c>
      <c r="E208" s="38">
        <v>12125.68</v>
      </c>
      <c r="F208" s="38"/>
      <c r="G208" s="25">
        <f t="shared" si="30"/>
        <v>0</v>
      </c>
      <c r="H208" s="25" t="str">
        <f t="shared" si="31"/>
        <v>F</v>
      </c>
      <c r="I208" s="38">
        <v>126.9</v>
      </c>
      <c r="J208" s="38">
        <v>50.2</v>
      </c>
      <c r="K208">
        <f t="shared" si="37"/>
        <v>205.16500000000002</v>
      </c>
      <c r="L208">
        <f t="shared" si="29"/>
        <v>194.64399999999995</v>
      </c>
      <c r="M208" s="26">
        <f>AVERAGE(K208:L208)</f>
        <v>199.90449999999998</v>
      </c>
      <c r="AD208">
        <f>N206</f>
        <v>176.31399999999999</v>
      </c>
      <c r="AE208" s="31">
        <f>O194</f>
        <v>171.96233333333336</v>
      </c>
      <c r="AF208" s="37">
        <f t="shared" si="36"/>
        <v>211.05975087705659</v>
      </c>
      <c r="AG208" s="37">
        <f t="shared" si="36"/>
        <v>132.86491578961014</v>
      </c>
    </row>
    <row r="209" spans="1:33" ht="17" thickTop="1" thickBot="1" x14ac:dyDescent="0.25">
      <c r="D209" t="s">
        <v>208</v>
      </c>
      <c r="E209">
        <f>AVERAGE(E206:E208)</f>
        <v>8348.83</v>
      </c>
      <c r="F209" t="e">
        <f>AVERAGE(F206:F208)</f>
        <v>#DIV/0!</v>
      </c>
      <c r="G209" s="25" t="e">
        <f t="shared" si="30"/>
        <v>#DIV/0!</v>
      </c>
      <c r="H209" s="25" t="e">
        <f t="shared" si="31"/>
        <v>#DIV/0!</v>
      </c>
      <c r="I209">
        <f>AVERAGE(I206:I208)</f>
        <v>135.6</v>
      </c>
      <c r="J209">
        <f>AVERAGE(J206:J208)</f>
        <v>54.4</v>
      </c>
      <c r="K209">
        <f t="shared" si="37"/>
        <v>186.46000000000004</v>
      </c>
      <c r="L209">
        <f t="shared" si="29"/>
        <v>166.16800000000001</v>
      </c>
      <c r="M209" s="26"/>
      <c r="AE209" s="31">
        <f>O194</f>
        <v>171.96233333333336</v>
      </c>
      <c r="AF209" s="37">
        <f t="shared" si="36"/>
        <v>211.05975087705659</v>
      </c>
      <c r="AG209" s="37">
        <f t="shared" si="36"/>
        <v>132.86491578961014</v>
      </c>
    </row>
    <row r="210" spans="1:33" ht="17" thickTop="1" thickBot="1" x14ac:dyDescent="0.25">
      <c r="A210" s="33" t="s">
        <v>218</v>
      </c>
      <c r="C210" s="29">
        <v>5</v>
      </c>
      <c r="D210" s="29">
        <v>1</v>
      </c>
      <c r="E210" s="29">
        <v>4407.1099999999997</v>
      </c>
      <c r="F210" s="29"/>
      <c r="G210" s="25">
        <f t="shared" si="30"/>
        <v>0</v>
      </c>
      <c r="H210" s="25" t="str">
        <f t="shared" si="31"/>
        <v>F</v>
      </c>
      <c r="I210" s="29">
        <v>158.69999999999999</v>
      </c>
      <c r="J210" s="29">
        <v>54.2</v>
      </c>
      <c r="K210">
        <f t="shared" si="37"/>
        <v>136.79500000000002</v>
      </c>
      <c r="L210">
        <f t="shared" si="29"/>
        <v>167.52399999999994</v>
      </c>
      <c r="M210" s="26">
        <f>AVERAGE(K210:L210)</f>
        <v>152.15949999999998</v>
      </c>
      <c r="N210" s="27">
        <f>AVERAGE(M210:M212)</f>
        <v>160.74066666666667</v>
      </c>
      <c r="AD210" s="39">
        <f>N210</f>
        <v>160.74066666666667</v>
      </c>
      <c r="AE210" s="31">
        <f>O194</f>
        <v>171.96233333333336</v>
      </c>
      <c r="AF210" s="37">
        <f t="shared" si="36"/>
        <v>211.05975087705659</v>
      </c>
      <c r="AG210" s="37">
        <f t="shared" si="36"/>
        <v>132.86491578961014</v>
      </c>
    </row>
    <row r="211" spans="1:33" ht="17" thickTop="1" thickBot="1" x14ac:dyDescent="0.25">
      <c r="A211" s="33" t="s">
        <v>219</v>
      </c>
      <c r="D211">
        <v>2</v>
      </c>
      <c r="E211" s="38">
        <v>6111.96</v>
      </c>
      <c r="F211" s="38"/>
      <c r="G211" s="25">
        <f t="shared" si="30"/>
        <v>0</v>
      </c>
      <c r="H211" s="25" t="str">
        <f t="shared" si="31"/>
        <v>F</v>
      </c>
      <c r="I211" s="38">
        <v>142.6</v>
      </c>
      <c r="J211" s="38">
        <v>60</v>
      </c>
      <c r="K211">
        <f t="shared" si="37"/>
        <v>171.41000000000003</v>
      </c>
      <c r="L211">
        <f t="shared" si="29"/>
        <v>128.19999999999999</v>
      </c>
      <c r="M211" s="26">
        <f>AVERAGE(K211:L211)</f>
        <v>149.80500000000001</v>
      </c>
      <c r="AD211">
        <f>N210</f>
        <v>160.74066666666667</v>
      </c>
      <c r="AE211" s="31">
        <f>O194</f>
        <v>171.96233333333336</v>
      </c>
      <c r="AF211" s="37">
        <f t="shared" ref="AF211:AG216" si="38">AF210</f>
        <v>211.05975087705659</v>
      </c>
      <c r="AG211" s="37">
        <f t="shared" si="38"/>
        <v>132.86491578961014</v>
      </c>
    </row>
    <row r="212" spans="1:33" ht="17" thickTop="1" thickBot="1" x14ac:dyDescent="0.25">
      <c r="A212" s="33" t="s">
        <v>220</v>
      </c>
      <c r="D212">
        <v>3</v>
      </c>
      <c r="E212" s="38">
        <v>8930.57</v>
      </c>
      <c r="F212" s="38"/>
      <c r="G212" s="25">
        <f t="shared" si="30"/>
        <v>0</v>
      </c>
      <c r="H212" s="25" t="str">
        <f t="shared" si="31"/>
        <v>F</v>
      </c>
      <c r="I212" s="38">
        <v>139.5</v>
      </c>
      <c r="J212" s="38">
        <v>52</v>
      </c>
      <c r="K212">
        <f t="shared" si="37"/>
        <v>178.07499999999999</v>
      </c>
      <c r="L212">
        <f t="shared" si="29"/>
        <v>182.44</v>
      </c>
      <c r="M212" s="48">
        <f>AVERAGE(K212:L212)</f>
        <v>180.25749999999999</v>
      </c>
      <c r="AD212">
        <f>N210</f>
        <v>160.74066666666667</v>
      </c>
      <c r="AE212" s="31">
        <f>O194</f>
        <v>171.96233333333336</v>
      </c>
      <c r="AF212" s="37">
        <f t="shared" si="38"/>
        <v>211.05975087705659</v>
      </c>
      <c r="AG212" s="37">
        <f t="shared" si="38"/>
        <v>132.86491578961014</v>
      </c>
    </row>
    <row r="213" spans="1:33" ht="17" thickTop="1" thickBot="1" x14ac:dyDescent="0.25">
      <c r="D213" t="s">
        <v>208</v>
      </c>
      <c r="E213">
        <f>AVERAGE(E210:E212)</f>
        <v>6483.2133333333331</v>
      </c>
      <c r="F213" t="e">
        <f>AVERAGE(F210:F212)</f>
        <v>#DIV/0!</v>
      </c>
      <c r="G213" s="25" t="e">
        <f t="shared" si="30"/>
        <v>#DIV/0!</v>
      </c>
      <c r="H213" s="25" t="e">
        <f t="shared" si="31"/>
        <v>#DIV/0!</v>
      </c>
      <c r="I213">
        <f>AVERAGE(I210:I212)</f>
        <v>146.93333333333331</v>
      </c>
      <c r="J213">
        <f>AVERAGE(J210:J212)</f>
        <v>55.4</v>
      </c>
      <c r="K213">
        <f t="shared" si="37"/>
        <v>162.09333333333342</v>
      </c>
      <c r="L213">
        <f t="shared" si="29"/>
        <v>159.38799999999998</v>
      </c>
      <c r="M213" s="26"/>
      <c r="AE213" s="31">
        <f>O194</f>
        <v>171.96233333333336</v>
      </c>
      <c r="AF213" s="37">
        <f t="shared" si="38"/>
        <v>211.05975087705659</v>
      </c>
      <c r="AG213" s="37">
        <f t="shared" si="38"/>
        <v>132.86491578961014</v>
      </c>
    </row>
    <row r="214" spans="1:33" ht="17" thickTop="1" thickBot="1" x14ac:dyDescent="0.25">
      <c r="A214" s="33" t="s">
        <v>221</v>
      </c>
      <c r="C214" s="41">
        <v>6</v>
      </c>
      <c r="D214" s="41">
        <v>1</v>
      </c>
      <c r="E214" s="41">
        <v>52</v>
      </c>
      <c r="F214" s="41"/>
      <c r="G214" s="25">
        <f t="shared" si="30"/>
        <v>0</v>
      </c>
      <c r="H214" s="25" t="str">
        <f t="shared" si="31"/>
        <v>F</v>
      </c>
      <c r="I214" s="41">
        <v>173.9</v>
      </c>
      <c r="J214" s="41">
        <v>50.7</v>
      </c>
      <c r="K214">
        <f t="shared" si="37"/>
        <v>104.11500000000001</v>
      </c>
      <c r="L214">
        <f t="shared" si="29"/>
        <v>191.25399999999996</v>
      </c>
      <c r="M214" s="26">
        <f>AVERAGE(K214:L214)</f>
        <v>147.68449999999999</v>
      </c>
      <c r="N214" s="27">
        <f>AVERAGE(M214:M216)</f>
        <v>157.81516666666667</v>
      </c>
      <c r="AD214" s="42">
        <f>N214</f>
        <v>157.81516666666667</v>
      </c>
      <c r="AE214" s="31">
        <f>O194</f>
        <v>171.96233333333336</v>
      </c>
      <c r="AF214" s="37">
        <f t="shared" si="38"/>
        <v>211.05975087705659</v>
      </c>
      <c r="AG214" s="37">
        <f t="shared" si="38"/>
        <v>132.86491578961014</v>
      </c>
    </row>
    <row r="215" spans="1:33" ht="17" thickTop="1" thickBot="1" x14ac:dyDescent="0.25">
      <c r="A215" s="33" t="s">
        <v>222</v>
      </c>
      <c r="D215">
        <v>2</v>
      </c>
      <c r="E215" s="43">
        <v>1517.62</v>
      </c>
      <c r="F215" s="43"/>
      <c r="G215" s="25">
        <f t="shared" si="30"/>
        <v>0</v>
      </c>
      <c r="H215" s="25" t="str">
        <f t="shared" si="31"/>
        <v>F</v>
      </c>
      <c r="I215" s="43">
        <v>164.6</v>
      </c>
      <c r="J215" s="43">
        <v>58</v>
      </c>
      <c r="K215">
        <f t="shared" si="37"/>
        <v>124.11000000000001</v>
      </c>
      <c r="L215">
        <f t="shared" si="29"/>
        <v>141.76</v>
      </c>
      <c r="M215" s="26">
        <f>AVERAGE(K215:L215)</f>
        <v>132.935</v>
      </c>
      <c r="AD215">
        <f>N214</f>
        <v>157.81516666666667</v>
      </c>
      <c r="AE215" s="31">
        <f>O194</f>
        <v>171.96233333333336</v>
      </c>
      <c r="AF215" s="37">
        <f t="shared" si="38"/>
        <v>211.05975087705659</v>
      </c>
      <c r="AG215" s="37">
        <f t="shared" si="38"/>
        <v>132.86491578961014</v>
      </c>
    </row>
    <row r="216" spans="1:33" ht="17" thickTop="1" thickBot="1" x14ac:dyDescent="0.25">
      <c r="A216" s="33" t="s">
        <v>223</v>
      </c>
      <c r="D216">
        <v>3</v>
      </c>
      <c r="E216" s="43">
        <v>1517.62</v>
      </c>
      <c r="F216" s="43"/>
      <c r="G216" s="25">
        <f t="shared" si="30"/>
        <v>0</v>
      </c>
      <c r="H216" s="25" t="str">
        <f t="shared" si="31"/>
        <v>F</v>
      </c>
      <c r="I216" s="43">
        <v>133.80000000000001</v>
      </c>
      <c r="J216" s="43">
        <v>50.1</v>
      </c>
      <c r="K216">
        <f t="shared" si="37"/>
        <v>190.32999999999998</v>
      </c>
      <c r="L216">
        <f t="shared" si="29"/>
        <v>195.322</v>
      </c>
      <c r="M216" s="26">
        <f>AVERAGE(K216:L216)</f>
        <v>192.82599999999999</v>
      </c>
      <c r="AD216">
        <f>N214</f>
        <v>157.81516666666667</v>
      </c>
      <c r="AE216" s="31">
        <f>O194</f>
        <v>171.96233333333336</v>
      </c>
      <c r="AF216" s="37">
        <f t="shared" si="38"/>
        <v>211.05975087705659</v>
      </c>
      <c r="AG216" s="37">
        <f t="shared" si="38"/>
        <v>132.86491578961014</v>
      </c>
    </row>
    <row r="217" spans="1:33" ht="17" thickTop="1" thickBot="1" x14ac:dyDescent="0.25">
      <c r="D217" t="s">
        <v>208</v>
      </c>
      <c r="E217">
        <f>AVERAGE(E214:E216)</f>
        <v>1029.08</v>
      </c>
      <c r="F217" t="e">
        <f>AVERAGE(F214:F216)</f>
        <v>#DIV/0!</v>
      </c>
      <c r="G217" s="25" t="e">
        <f t="shared" si="30"/>
        <v>#DIV/0!</v>
      </c>
      <c r="H217" s="25" t="e">
        <f t="shared" si="31"/>
        <v>#DIV/0!</v>
      </c>
      <c r="I217">
        <f>AVERAGE(I214:I216)</f>
        <v>157.43333333333334</v>
      </c>
      <c r="J217">
        <f>AVERAGE(J214:J216)</f>
        <v>52.933333333333337</v>
      </c>
      <c r="K217">
        <f t="shared" si="37"/>
        <v>139.51833333333332</v>
      </c>
      <c r="L217">
        <f t="shared" si="29"/>
        <v>176.11199999999997</v>
      </c>
      <c r="M217" s="26"/>
    </row>
    <row r="218" spans="1:33" s="25" customFormat="1" ht="17" thickTop="1" thickBot="1" x14ac:dyDescent="0.25">
      <c r="A218" s="23" t="s">
        <v>204</v>
      </c>
      <c r="B218" s="24" t="s">
        <v>234</v>
      </c>
      <c r="C218" s="25">
        <v>1</v>
      </c>
      <c r="D218" s="25">
        <v>1</v>
      </c>
      <c r="E218" s="25">
        <v>1706.4</v>
      </c>
      <c r="G218" s="25">
        <f t="shared" si="30"/>
        <v>0</v>
      </c>
      <c r="H218" s="25" t="str">
        <f t="shared" si="31"/>
        <v>F</v>
      </c>
      <c r="I218" s="25">
        <v>161.9</v>
      </c>
      <c r="J218" s="25">
        <v>83.5</v>
      </c>
      <c r="K218" s="25">
        <f t="shared" si="37"/>
        <v>129.91500000000002</v>
      </c>
      <c r="L218" s="25">
        <f t="shared" ref="L218:L241" si="39">-6.78*J218+535</f>
        <v>-31.129999999999995</v>
      </c>
      <c r="M218" s="26">
        <f>AVERAGE(K218:L218)</f>
        <v>49.392500000000013</v>
      </c>
      <c r="N218" s="27">
        <f>AVERAGE(M218:M220)</f>
        <v>67.34933333333332</v>
      </c>
      <c r="O218" s="45">
        <f>AVERAGE(N218,N222,N226,N230,N234,N238)</f>
        <v>64.091402777777787</v>
      </c>
      <c r="P218" s="25">
        <f>AVERAGE(K218:K220,K222:K224,K226:K228,K230:K232,K234:K236,K238:K240)</f>
        <v>139.3630555555556</v>
      </c>
      <c r="Q218" s="25">
        <f>AVERAGE(L218:L220,L222:L224,L226:L228,L230:L232,L234:L236,L238:L240)</f>
        <v>-0.84600000000000997</v>
      </c>
      <c r="S218" s="46">
        <f>_xlfn.STDEV.S(M218:M220,M222:M224,M226,M230:M232,M234:M236,M238, M228, M227,M240)</f>
        <v>22.318572250721175</v>
      </c>
      <c r="T218">
        <f>AVERAGE(I218:I241)</f>
        <v>157.50555555555553</v>
      </c>
      <c r="U218">
        <f t="shared" ref="U218" si="40">AVERAGE(J218:J241)</f>
        <v>79.033333333333331</v>
      </c>
      <c r="AD218" s="31">
        <f>$N$218</f>
        <v>67.34933333333332</v>
      </c>
      <c r="AE218" s="31">
        <f>O218</f>
        <v>64.091402777777787</v>
      </c>
      <c r="AF218" s="47">
        <f>O218+S218</f>
        <v>86.409975028498963</v>
      </c>
      <c r="AG218" s="47">
        <f>O218-S218</f>
        <v>41.772830527056612</v>
      </c>
    </row>
    <row r="219" spans="1:33" ht="17" thickTop="1" thickBot="1" x14ac:dyDescent="0.25">
      <c r="A219" s="33" t="s">
        <v>206</v>
      </c>
      <c r="D219">
        <v>2</v>
      </c>
      <c r="E219">
        <v>4041.75</v>
      </c>
      <c r="G219" s="25">
        <f t="shared" ref="G219:G241" si="41">F219/E219</f>
        <v>0</v>
      </c>
      <c r="H219" s="25" t="str">
        <f t="shared" si="31"/>
        <v>F</v>
      </c>
      <c r="I219">
        <v>150.9</v>
      </c>
      <c r="J219">
        <v>77.900000000000006</v>
      </c>
      <c r="K219">
        <f t="shared" si="37"/>
        <v>153.565</v>
      </c>
      <c r="L219">
        <f t="shared" si="39"/>
        <v>6.8379999999999654</v>
      </c>
      <c r="M219" s="26">
        <f>AVERAGE(K219:L219)</f>
        <v>80.201499999999982</v>
      </c>
      <c r="AD219">
        <f>N218</f>
        <v>67.34933333333332</v>
      </c>
      <c r="AE219" s="31">
        <f>O218</f>
        <v>64.091402777777787</v>
      </c>
      <c r="AF219" s="37">
        <f t="shared" ref="AF219:AG234" si="42">AF218</f>
        <v>86.409975028498963</v>
      </c>
      <c r="AG219" s="37">
        <f t="shared" si="42"/>
        <v>41.772830527056612</v>
      </c>
    </row>
    <row r="220" spans="1:33" ht="17" thickTop="1" thickBot="1" x14ac:dyDescent="0.25">
      <c r="A220" s="33" t="s">
        <v>207</v>
      </c>
      <c r="D220">
        <v>3</v>
      </c>
      <c r="E220">
        <v>1614.06</v>
      </c>
      <c r="G220" s="25">
        <f t="shared" si="41"/>
        <v>0</v>
      </c>
      <c r="H220" s="25" t="str">
        <f t="shared" si="31"/>
        <v>F</v>
      </c>
      <c r="I220" s="38">
        <v>151.80000000000001</v>
      </c>
      <c r="J220" s="38">
        <v>79.900000000000006</v>
      </c>
      <c r="K220">
        <f t="shared" si="37"/>
        <v>151.63</v>
      </c>
      <c r="L220">
        <f t="shared" si="39"/>
        <v>-6.7220000000000937</v>
      </c>
      <c r="M220" s="26">
        <f>AVERAGE(K220:L220)</f>
        <v>72.453999999999951</v>
      </c>
      <c r="AD220">
        <f>N218</f>
        <v>67.34933333333332</v>
      </c>
      <c r="AE220" s="31">
        <f>O218</f>
        <v>64.091402777777787</v>
      </c>
      <c r="AF220" s="37">
        <f t="shared" si="42"/>
        <v>86.409975028498963</v>
      </c>
      <c r="AG220" s="37">
        <f t="shared" si="42"/>
        <v>41.772830527056612</v>
      </c>
    </row>
    <row r="221" spans="1:33" ht="17" thickTop="1" thickBot="1" x14ac:dyDescent="0.25">
      <c r="D221" t="s">
        <v>208</v>
      </c>
      <c r="E221">
        <f>AVERAGE(E218:E220)</f>
        <v>2454.0699999999997</v>
      </c>
      <c r="F221" t="e">
        <f>AVERAGE(F218:F220)</f>
        <v>#DIV/0!</v>
      </c>
      <c r="G221" s="25" t="e">
        <f t="shared" si="41"/>
        <v>#DIV/0!</v>
      </c>
      <c r="H221" s="25" t="e">
        <f t="shared" ref="H221:H241" si="43">IF(G221&lt;1.5, "F", "G")</f>
        <v>#DIV/0!</v>
      </c>
      <c r="I221">
        <f>AVERAGE(I218:I220)</f>
        <v>154.86666666666667</v>
      </c>
      <c r="J221">
        <f>AVERAGE(J218:J220)</f>
        <v>80.433333333333337</v>
      </c>
      <c r="K221">
        <f t="shared" si="37"/>
        <v>145.03666666666669</v>
      </c>
      <c r="L221">
        <f t="shared" si="39"/>
        <v>-10.338000000000079</v>
      </c>
      <c r="M221" s="26"/>
      <c r="AE221" s="31">
        <f>O218</f>
        <v>64.091402777777787</v>
      </c>
      <c r="AF221" s="37">
        <f t="shared" si="42"/>
        <v>86.409975028498963</v>
      </c>
      <c r="AG221" s="37">
        <f t="shared" si="42"/>
        <v>41.772830527056612</v>
      </c>
    </row>
    <row r="222" spans="1:33" ht="17" thickTop="1" thickBot="1" x14ac:dyDescent="0.25">
      <c r="A222" s="33" t="s">
        <v>209</v>
      </c>
      <c r="C222" s="29">
        <v>2</v>
      </c>
      <c r="D222" s="29">
        <v>1</v>
      </c>
      <c r="E222">
        <v>5836.34</v>
      </c>
      <c r="G222" s="25">
        <f t="shared" si="41"/>
        <v>0</v>
      </c>
      <c r="H222" s="25" t="str">
        <f t="shared" si="43"/>
        <v>F</v>
      </c>
      <c r="I222" s="38">
        <v>160.30000000000001</v>
      </c>
      <c r="J222" s="38">
        <v>76.099999999999994</v>
      </c>
      <c r="K222">
        <f t="shared" si="37"/>
        <v>133.35500000000002</v>
      </c>
      <c r="L222">
        <f t="shared" si="39"/>
        <v>19.04200000000003</v>
      </c>
      <c r="M222" s="26">
        <f>AVERAGE(K222:L222)</f>
        <v>76.198500000000024</v>
      </c>
      <c r="N222" s="27">
        <f>AVERAGE(M222:M224)</f>
        <v>75.75800000000001</v>
      </c>
      <c r="AD222" s="39">
        <f>$N$222</f>
        <v>75.75800000000001</v>
      </c>
      <c r="AE222" s="31">
        <f>O218</f>
        <v>64.091402777777787</v>
      </c>
      <c r="AF222" s="37">
        <f t="shared" si="42"/>
        <v>86.409975028498963</v>
      </c>
      <c r="AG222" s="37">
        <f t="shared" si="42"/>
        <v>41.772830527056612</v>
      </c>
    </row>
    <row r="223" spans="1:33" ht="17" thickTop="1" thickBot="1" x14ac:dyDescent="0.25">
      <c r="A223" s="33" t="s">
        <v>210</v>
      </c>
      <c r="D223">
        <v>2</v>
      </c>
      <c r="E223">
        <v>76.099999999999994</v>
      </c>
      <c r="G223" s="25">
        <f t="shared" si="41"/>
        <v>0</v>
      </c>
      <c r="H223" s="25" t="str">
        <f t="shared" si="43"/>
        <v>F</v>
      </c>
      <c r="I223" s="38">
        <v>164</v>
      </c>
      <c r="J223" s="38">
        <v>72.3</v>
      </c>
      <c r="K223">
        <f t="shared" si="37"/>
        <v>125.40000000000003</v>
      </c>
      <c r="L223">
        <f t="shared" si="39"/>
        <v>44.805999999999983</v>
      </c>
      <c r="M223" s="26">
        <f>AVERAGE(K223:L223)</f>
        <v>85.103000000000009</v>
      </c>
      <c r="AD223" s="39">
        <f>$N$222</f>
        <v>75.75800000000001</v>
      </c>
      <c r="AE223" s="31">
        <f>O218</f>
        <v>64.091402777777787</v>
      </c>
      <c r="AF223" s="37">
        <f t="shared" si="42"/>
        <v>86.409975028498963</v>
      </c>
      <c r="AG223" s="37">
        <f t="shared" si="42"/>
        <v>41.772830527056612</v>
      </c>
    </row>
    <row r="224" spans="1:33" ht="17" thickTop="1" thickBot="1" x14ac:dyDescent="0.25">
      <c r="A224" s="33" t="s">
        <v>211</v>
      </c>
      <c r="D224">
        <v>3</v>
      </c>
      <c r="E224">
        <v>3079.47</v>
      </c>
      <c r="G224" s="25">
        <f t="shared" si="41"/>
        <v>0</v>
      </c>
      <c r="H224" s="25" t="str">
        <f t="shared" si="43"/>
        <v>F</v>
      </c>
      <c r="I224" s="38">
        <v>144.9</v>
      </c>
      <c r="J224" s="38">
        <v>84</v>
      </c>
      <c r="K224">
        <f t="shared" si="37"/>
        <v>166.46499999999997</v>
      </c>
      <c r="L224">
        <f t="shared" si="39"/>
        <v>-34.519999999999982</v>
      </c>
      <c r="M224" s="26">
        <f>AVERAGE(K224:L224)</f>
        <v>65.972499999999997</v>
      </c>
      <c r="AD224" s="39">
        <f>$N$222</f>
        <v>75.75800000000001</v>
      </c>
      <c r="AE224" s="31">
        <f>O218</f>
        <v>64.091402777777787</v>
      </c>
      <c r="AF224" s="37">
        <f t="shared" si="42"/>
        <v>86.409975028498963</v>
      </c>
      <c r="AG224" s="37">
        <f t="shared" si="42"/>
        <v>41.772830527056612</v>
      </c>
    </row>
    <row r="225" spans="1:33" ht="17" thickTop="1" thickBot="1" x14ac:dyDescent="0.25">
      <c r="D225" t="s">
        <v>208</v>
      </c>
      <c r="E225">
        <f>AVERAGE(E222:E224)</f>
        <v>2997.3033333333333</v>
      </c>
      <c r="F225" t="e">
        <f>AVERAGE(F222:F224)</f>
        <v>#DIV/0!</v>
      </c>
      <c r="G225" s="25" t="e">
        <f t="shared" si="41"/>
        <v>#DIV/0!</v>
      </c>
      <c r="H225" s="25" t="e">
        <f t="shared" si="43"/>
        <v>#DIV/0!</v>
      </c>
      <c r="I225">
        <f>AVERAGE(I222:I224)</f>
        <v>156.4</v>
      </c>
      <c r="J225">
        <f>AVERAGE(J222:J224)</f>
        <v>77.466666666666654</v>
      </c>
      <c r="K225">
        <f t="shared" si="37"/>
        <v>141.74</v>
      </c>
      <c r="L225">
        <f t="shared" si="39"/>
        <v>9.7760000000000673</v>
      </c>
      <c r="M225" s="26"/>
      <c r="AE225" s="31">
        <f>O218</f>
        <v>64.091402777777787</v>
      </c>
      <c r="AF225" s="37">
        <f t="shared" si="42"/>
        <v>86.409975028498963</v>
      </c>
      <c r="AG225" s="37">
        <f t="shared" si="42"/>
        <v>41.772830527056612</v>
      </c>
    </row>
    <row r="226" spans="1:33" ht="17" thickTop="1" thickBot="1" x14ac:dyDescent="0.25">
      <c r="A226" s="33" t="s">
        <v>212</v>
      </c>
      <c r="C226" s="29">
        <v>3</v>
      </c>
      <c r="D226" s="29">
        <v>1</v>
      </c>
      <c r="E226" s="29">
        <v>8099.51</v>
      </c>
      <c r="F226" s="29"/>
      <c r="G226" s="25">
        <f t="shared" si="41"/>
        <v>0</v>
      </c>
      <c r="H226" s="25" t="str">
        <f t="shared" si="43"/>
        <v>F</v>
      </c>
      <c r="I226" s="29">
        <v>157.69999999999999</v>
      </c>
      <c r="J226" s="29">
        <v>77.599999999999994</v>
      </c>
      <c r="K226">
        <f t="shared" si="37"/>
        <v>138.94500000000005</v>
      </c>
      <c r="L226">
        <f t="shared" si="39"/>
        <v>8.8720000000000709</v>
      </c>
      <c r="M226" s="26">
        <f>AVERAGE(K226:L226)</f>
        <v>73.90850000000006</v>
      </c>
      <c r="N226" s="27">
        <f>AVERAGE(M226:M228)</f>
        <v>51.150833333333338</v>
      </c>
      <c r="AD226" s="39">
        <f>N226</f>
        <v>51.150833333333338</v>
      </c>
      <c r="AE226" s="31">
        <f>O218</f>
        <v>64.091402777777787</v>
      </c>
      <c r="AF226" s="37">
        <f t="shared" si="42"/>
        <v>86.409975028498963</v>
      </c>
      <c r="AG226" s="37">
        <f t="shared" si="42"/>
        <v>41.772830527056612</v>
      </c>
    </row>
    <row r="227" spans="1:33" ht="17" thickTop="1" thickBot="1" x14ac:dyDescent="0.25">
      <c r="A227" s="33" t="s">
        <v>213</v>
      </c>
      <c r="D227">
        <v>2</v>
      </c>
      <c r="E227" s="38">
        <v>4885.3500000000004</v>
      </c>
      <c r="F227" s="38"/>
      <c r="G227" s="25">
        <f t="shared" si="41"/>
        <v>0</v>
      </c>
      <c r="H227" s="25" t="str">
        <f t="shared" si="43"/>
        <v>F</v>
      </c>
      <c r="I227" s="38">
        <v>153.1</v>
      </c>
      <c r="J227" s="38">
        <v>88.9</v>
      </c>
      <c r="K227">
        <f t="shared" si="37"/>
        <v>148.83500000000004</v>
      </c>
      <c r="L227">
        <f t="shared" si="39"/>
        <v>-67.742000000000075</v>
      </c>
      <c r="M227" s="26">
        <f>AVERAGE(K227:L227)</f>
        <v>40.54649999999998</v>
      </c>
      <c r="AD227">
        <f>N226</f>
        <v>51.150833333333338</v>
      </c>
      <c r="AE227" s="31">
        <f>O218</f>
        <v>64.091402777777787</v>
      </c>
      <c r="AF227" s="37">
        <f t="shared" si="42"/>
        <v>86.409975028498963</v>
      </c>
      <c r="AG227" s="37">
        <f t="shared" si="42"/>
        <v>41.772830527056612</v>
      </c>
    </row>
    <row r="228" spans="1:33" ht="17" thickTop="1" thickBot="1" x14ac:dyDescent="0.25">
      <c r="A228" s="33" t="s">
        <v>214</v>
      </c>
      <c r="D228">
        <v>3</v>
      </c>
      <c r="E228" s="38">
        <v>91.4</v>
      </c>
      <c r="F228" s="38"/>
      <c r="G228" s="25">
        <f t="shared" si="41"/>
        <v>0</v>
      </c>
      <c r="H228" s="25" t="str">
        <f t="shared" si="43"/>
        <v>F</v>
      </c>
      <c r="I228" s="38">
        <v>176.3</v>
      </c>
      <c r="J228" s="38">
        <v>82</v>
      </c>
      <c r="K228">
        <f t="shared" si="37"/>
        <v>98.954999999999984</v>
      </c>
      <c r="L228">
        <f t="shared" si="39"/>
        <v>-20.960000000000036</v>
      </c>
      <c r="M228" s="26">
        <f>AVERAGE(K228:L228)</f>
        <v>38.997499999999974</v>
      </c>
      <c r="AD228">
        <f>N226</f>
        <v>51.150833333333338</v>
      </c>
      <c r="AE228" s="31">
        <f>O218</f>
        <v>64.091402777777787</v>
      </c>
      <c r="AF228" s="37">
        <f t="shared" si="42"/>
        <v>86.409975028498963</v>
      </c>
      <c r="AG228" s="37">
        <f t="shared" si="42"/>
        <v>41.772830527056612</v>
      </c>
    </row>
    <row r="229" spans="1:33" ht="17" thickTop="1" thickBot="1" x14ac:dyDescent="0.25">
      <c r="D229" t="s">
        <v>208</v>
      </c>
      <c r="E229">
        <f>AVERAGE(E226:E228)</f>
        <v>4358.7533333333331</v>
      </c>
      <c r="F229" t="e">
        <f>AVERAGE(F226:F228)</f>
        <v>#DIV/0!</v>
      </c>
      <c r="G229" s="25" t="e">
        <f t="shared" si="41"/>
        <v>#DIV/0!</v>
      </c>
      <c r="H229" s="25" t="e">
        <f t="shared" si="43"/>
        <v>#DIV/0!</v>
      </c>
      <c r="I229">
        <f>AVERAGE(I226:I228)</f>
        <v>162.36666666666665</v>
      </c>
      <c r="J229">
        <f>AVERAGE(J226:J228)</f>
        <v>82.833333333333329</v>
      </c>
      <c r="K229">
        <f t="shared" si="37"/>
        <v>128.91166666666675</v>
      </c>
      <c r="L229">
        <f t="shared" si="39"/>
        <v>-26.610000000000014</v>
      </c>
      <c r="M229" s="26"/>
      <c r="AE229" s="31">
        <f>O218</f>
        <v>64.091402777777787</v>
      </c>
      <c r="AF229" s="37">
        <f t="shared" si="42"/>
        <v>86.409975028498963</v>
      </c>
      <c r="AG229" s="37">
        <f t="shared" si="42"/>
        <v>41.772830527056612</v>
      </c>
    </row>
    <row r="230" spans="1:33" ht="17" thickTop="1" thickBot="1" x14ac:dyDescent="0.25">
      <c r="A230" s="33" t="s">
        <v>215</v>
      </c>
      <c r="C230" s="29">
        <v>4</v>
      </c>
      <c r="D230" s="29">
        <v>1</v>
      </c>
      <c r="E230" s="29">
        <v>3177.22</v>
      </c>
      <c r="F230" s="29"/>
      <c r="G230" s="25">
        <f t="shared" si="41"/>
        <v>0</v>
      </c>
      <c r="H230" s="25" t="str">
        <f t="shared" si="43"/>
        <v>F</v>
      </c>
      <c r="I230" s="29">
        <v>152.69999999999999</v>
      </c>
      <c r="J230" s="29">
        <v>89.5</v>
      </c>
      <c r="K230">
        <f t="shared" si="37"/>
        <v>149.69500000000005</v>
      </c>
      <c r="L230">
        <f t="shared" si="39"/>
        <v>-71.810000000000059</v>
      </c>
      <c r="M230" s="26">
        <f>AVERAGE(K230:L230)</f>
        <v>38.942499999999995</v>
      </c>
      <c r="N230" s="27">
        <f>AVERAGE(M230:M232)</f>
        <v>75.895499999999984</v>
      </c>
      <c r="AD230" s="39">
        <f>N230</f>
        <v>75.895499999999984</v>
      </c>
      <c r="AE230" s="31">
        <f>O218</f>
        <v>64.091402777777787</v>
      </c>
      <c r="AF230" s="37">
        <f t="shared" si="42"/>
        <v>86.409975028498963</v>
      </c>
      <c r="AG230" s="37">
        <f t="shared" si="42"/>
        <v>41.772830527056612</v>
      </c>
    </row>
    <row r="231" spans="1:33" ht="17" thickTop="1" thickBot="1" x14ac:dyDescent="0.25">
      <c r="A231" s="33" t="s">
        <v>216</v>
      </c>
      <c r="D231">
        <v>2</v>
      </c>
      <c r="E231" s="38">
        <v>5529.78</v>
      </c>
      <c r="F231" s="38"/>
      <c r="G231" s="25">
        <f t="shared" si="41"/>
        <v>0</v>
      </c>
      <c r="H231" s="25" t="str">
        <f t="shared" si="43"/>
        <v>F</v>
      </c>
      <c r="I231" s="38">
        <v>150.9</v>
      </c>
      <c r="J231" s="38">
        <v>72.900000000000006</v>
      </c>
      <c r="K231">
        <f t="shared" si="37"/>
        <v>153.565</v>
      </c>
      <c r="L231">
        <f t="shared" si="39"/>
        <v>40.737999999999943</v>
      </c>
      <c r="M231" s="26">
        <f>AVERAGE(K231:L231)</f>
        <v>97.15149999999997</v>
      </c>
      <c r="AD231">
        <f>N230</f>
        <v>75.895499999999984</v>
      </c>
      <c r="AE231" s="31">
        <f>O218</f>
        <v>64.091402777777787</v>
      </c>
      <c r="AF231" s="37">
        <f t="shared" si="42"/>
        <v>86.409975028498963</v>
      </c>
      <c r="AG231" s="37">
        <f t="shared" si="42"/>
        <v>41.772830527056612</v>
      </c>
    </row>
    <row r="232" spans="1:33" ht="17" thickTop="1" thickBot="1" x14ac:dyDescent="0.25">
      <c r="A232" s="33" t="s">
        <v>217</v>
      </c>
      <c r="D232">
        <v>3</v>
      </c>
      <c r="E232" s="38">
        <v>10359.39</v>
      </c>
      <c r="F232" s="38"/>
      <c r="G232" s="25">
        <f t="shared" si="41"/>
        <v>0</v>
      </c>
      <c r="H232" s="25" t="str">
        <f t="shared" si="43"/>
        <v>F</v>
      </c>
      <c r="I232" s="38">
        <v>173.1</v>
      </c>
      <c r="J232" s="38">
        <v>67.5</v>
      </c>
      <c r="K232">
        <f t="shared" si="37"/>
        <v>105.83500000000004</v>
      </c>
      <c r="L232">
        <f t="shared" si="39"/>
        <v>77.349999999999966</v>
      </c>
      <c r="M232" s="26">
        <f>AVERAGE(K232:L232)</f>
        <v>91.592500000000001</v>
      </c>
      <c r="AD232">
        <f>N230</f>
        <v>75.895499999999984</v>
      </c>
      <c r="AE232" s="31">
        <f>O218</f>
        <v>64.091402777777787</v>
      </c>
      <c r="AF232" s="37">
        <f t="shared" si="42"/>
        <v>86.409975028498963</v>
      </c>
      <c r="AG232" s="37">
        <f t="shared" si="42"/>
        <v>41.772830527056612</v>
      </c>
    </row>
    <row r="233" spans="1:33" ht="17" thickTop="1" thickBot="1" x14ac:dyDescent="0.25">
      <c r="D233" t="s">
        <v>208</v>
      </c>
      <c r="E233">
        <f>AVERAGE(E230:E232)</f>
        <v>6355.4633333333331</v>
      </c>
      <c r="F233" t="e">
        <f>AVERAGE(F230:F232)</f>
        <v>#DIV/0!</v>
      </c>
      <c r="G233" s="25" t="e">
        <f t="shared" si="41"/>
        <v>#DIV/0!</v>
      </c>
      <c r="H233" s="25" t="e">
        <f t="shared" si="43"/>
        <v>#DIV/0!</v>
      </c>
      <c r="I233">
        <f>AVERAGE(I230:I232)</f>
        <v>158.9</v>
      </c>
      <c r="J233">
        <f>AVERAGE(J230:J232)</f>
        <v>76.63333333333334</v>
      </c>
      <c r="K233">
        <f t="shared" si="37"/>
        <v>136.36500000000001</v>
      </c>
      <c r="L233">
        <f t="shared" si="39"/>
        <v>15.425999999999931</v>
      </c>
      <c r="M233" s="26"/>
      <c r="AE233" s="31">
        <f>O218</f>
        <v>64.091402777777787</v>
      </c>
      <c r="AF233" s="37">
        <f t="shared" si="42"/>
        <v>86.409975028498963</v>
      </c>
      <c r="AG233" s="37">
        <f t="shared" si="42"/>
        <v>41.772830527056612</v>
      </c>
    </row>
    <row r="234" spans="1:33" ht="17" thickTop="1" thickBot="1" x14ac:dyDescent="0.25">
      <c r="A234" s="33" t="s">
        <v>218</v>
      </c>
      <c r="C234" s="29">
        <v>5</v>
      </c>
      <c r="D234" s="29">
        <v>1</v>
      </c>
      <c r="E234" s="29">
        <v>3934.81</v>
      </c>
      <c r="F234" s="29"/>
      <c r="G234" s="25">
        <f t="shared" si="41"/>
        <v>0</v>
      </c>
      <c r="H234" s="25" t="str">
        <f t="shared" si="43"/>
        <v>F</v>
      </c>
      <c r="I234" s="29">
        <v>191.9</v>
      </c>
      <c r="J234" s="29">
        <v>74.3</v>
      </c>
      <c r="K234">
        <f t="shared" si="37"/>
        <v>65.41500000000002</v>
      </c>
      <c r="L234">
        <f t="shared" si="39"/>
        <v>31.245999999999981</v>
      </c>
      <c r="M234" s="26">
        <f>AVERAGE(K234:L234)</f>
        <v>48.330500000000001</v>
      </c>
      <c r="N234" s="27">
        <f>AVERAGE(M234:M236)</f>
        <v>38.04250000000004</v>
      </c>
      <c r="AD234" s="39">
        <f>N234</f>
        <v>38.04250000000004</v>
      </c>
      <c r="AE234" s="31">
        <f>O218</f>
        <v>64.091402777777787</v>
      </c>
      <c r="AF234" s="37">
        <f t="shared" si="42"/>
        <v>86.409975028498963</v>
      </c>
      <c r="AG234" s="37">
        <f t="shared" si="42"/>
        <v>41.772830527056612</v>
      </c>
    </row>
    <row r="235" spans="1:33" ht="17" thickTop="1" thickBot="1" x14ac:dyDescent="0.25">
      <c r="A235" s="33" t="s">
        <v>219</v>
      </c>
      <c r="D235">
        <v>2</v>
      </c>
      <c r="E235" s="38">
        <v>3584.97</v>
      </c>
      <c r="F235" s="38"/>
      <c r="G235" s="25">
        <f t="shared" si="41"/>
        <v>0</v>
      </c>
      <c r="H235" s="25" t="str">
        <f t="shared" si="43"/>
        <v>F</v>
      </c>
      <c r="I235" s="38">
        <v>152.69999999999999</v>
      </c>
      <c r="J235" s="38">
        <v>93.1</v>
      </c>
      <c r="K235">
        <f t="shared" si="37"/>
        <v>149.69500000000005</v>
      </c>
      <c r="L235">
        <f t="shared" si="39"/>
        <v>-96.217999999999961</v>
      </c>
      <c r="M235" s="26">
        <f>AVERAGE(K235:L235)</f>
        <v>26.738500000000045</v>
      </c>
      <c r="AD235">
        <f>N234</f>
        <v>38.04250000000004</v>
      </c>
      <c r="AE235" s="31">
        <f>O218</f>
        <v>64.091402777777787</v>
      </c>
      <c r="AF235" s="37">
        <f t="shared" ref="AF235:AG240" si="44">AF234</f>
        <v>86.409975028498963</v>
      </c>
      <c r="AG235" s="37">
        <f t="shared" si="44"/>
        <v>41.772830527056612</v>
      </c>
    </row>
    <row r="236" spans="1:33" ht="17" thickTop="1" thickBot="1" x14ac:dyDescent="0.25">
      <c r="A236" s="33" t="s">
        <v>220</v>
      </c>
      <c r="D236">
        <v>3</v>
      </c>
      <c r="E236" s="38">
        <v>93.1</v>
      </c>
      <c r="F236" s="38"/>
      <c r="G236" s="25">
        <f t="shared" si="41"/>
        <v>0</v>
      </c>
      <c r="H236" s="25" t="str">
        <f t="shared" si="43"/>
        <v>F</v>
      </c>
      <c r="I236" s="38">
        <v>150.69999999999999</v>
      </c>
      <c r="J236" s="38">
        <v>90.1</v>
      </c>
      <c r="K236">
        <f t="shared" si="37"/>
        <v>153.99500000000006</v>
      </c>
      <c r="L236">
        <f t="shared" si="39"/>
        <v>-75.877999999999929</v>
      </c>
      <c r="M236" s="48">
        <f>AVERAGE(K236:L236)</f>
        <v>39.058500000000066</v>
      </c>
      <c r="AD236">
        <f>N234</f>
        <v>38.04250000000004</v>
      </c>
      <c r="AE236" s="31">
        <f>O218</f>
        <v>64.091402777777787</v>
      </c>
      <c r="AF236" s="37">
        <f t="shared" si="44"/>
        <v>86.409975028498963</v>
      </c>
      <c r="AG236" s="37">
        <f t="shared" si="44"/>
        <v>41.772830527056612</v>
      </c>
    </row>
    <row r="237" spans="1:33" ht="17" thickTop="1" thickBot="1" x14ac:dyDescent="0.25">
      <c r="D237" t="s">
        <v>208</v>
      </c>
      <c r="E237">
        <f>AVERAGE(E234:E236)</f>
        <v>2537.6266666666666</v>
      </c>
      <c r="F237" t="e">
        <f>AVERAGE(F234:F236)</f>
        <v>#DIV/0!</v>
      </c>
      <c r="G237" s="25" t="e">
        <f t="shared" si="41"/>
        <v>#DIV/0!</v>
      </c>
      <c r="H237" s="25" t="e">
        <f t="shared" si="43"/>
        <v>#DIV/0!</v>
      </c>
      <c r="I237">
        <f>AVERAGE(I234:I236)</f>
        <v>165.1</v>
      </c>
      <c r="J237">
        <f>AVERAGE(J234:J236)</f>
        <v>85.833333333333329</v>
      </c>
      <c r="K237">
        <f t="shared" si="37"/>
        <v>123.03500000000003</v>
      </c>
      <c r="L237">
        <f t="shared" si="39"/>
        <v>-46.950000000000045</v>
      </c>
      <c r="M237" s="26"/>
      <c r="AE237" s="31">
        <f>O218</f>
        <v>64.091402777777787</v>
      </c>
      <c r="AF237" s="37">
        <f t="shared" si="44"/>
        <v>86.409975028498963</v>
      </c>
      <c r="AG237" s="37">
        <f t="shared" si="44"/>
        <v>41.772830527056612</v>
      </c>
    </row>
    <row r="238" spans="1:33" ht="17" thickTop="1" thickBot="1" x14ac:dyDescent="0.25">
      <c r="A238" s="33" t="s">
        <v>221</v>
      </c>
      <c r="C238" s="41">
        <v>6</v>
      </c>
      <c r="D238" s="41">
        <v>1</v>
      </c>
      <c r="E238" s="41">
        <v>2917.32</v>
      </c>
      <c r="F238" s="41"/>
      <c r="G238" s="25">
        <f t="shared" si="41"/>
        <v>0</v>
      </c>
      <c r="H238" s="25" t="str">
        <f t="shared" si="43"/>
        <v>F</v>
      </c>
      <c r="I238" s="41">
        <v>148.5</v>
      </c>
      <c r="J238" s="41">
        <v>84.5</v>
      </c>
      <c r="K238">
        <f t="shared" si="37"/>
        <v>158.72500000000002</v>
      </c>
      <c r="L238">
        <f t="shared" si="39"/>
        <v>-37.909999999999968</v>
      </c>
      <c r="M238" s="26">
        <f>AVERAGE(K238:L238)</f>
        <v>60.407500000000027</v>
      </c>
      <c r="N238" s="27">
        <f>AVERAGE(M238,M240)</f>
        <v>76.352250000000012</v>
      </c>
      <c r="AD238" s="42">
        <f>N238</f>
        <v>76.352250000000012</v>
      </c>
      <c r="AE238" s="31">
        <f>O218</f>
        <v>64.091402777777787</v>
      </c>
      <c r="AF238" s="37">
        <f t="shared" si="44"/>
        <v>86.409975028498963</v>
      </c>
      <c r="AG238" s="37">
        <f t="shared" si="44"/>
        <v>41.772830527056612</v>
      </c>
    </row>
    <row r="239" spans="1:33" ht="17" thickTop="1" thickBot="1" x14ac:dyDescent="0.25">
      <c r="A239" s="33" t="s">
        <v>222</v>
      </c>
      <c r="D239">
        <v>2</v>
      </c>
      <c r="E239" s="43">
        <v>10542.5</v>
      </c>
      <c r="F239" s="43"/>
      <c r="G239" s="25">
        <f t="shared" si="41"/>
        <v>0</v>
      </c>
      <c r="H239" s="25" t="str">
        <f t="shared" si="43"/>
        <v>F</v>
      </c>
      <c r="I239" s="43">
        <v>134.5</v>
      </c>
      <c r="J239" s="43">
        <v>56.8</v>
      </c>
      <c r="K239">
        <f t="shared" si="37"/>
        <v>188.82499999999999</v>
      </c>
      <c r="L239">
        <f t="shared" si="39"/>
        <v>149.89600000000002</v>
      </c>
      <c r="M239" s="50">
        <f>AVERAGE(K239:L239)</f>
        <v>169.3605</v>
      </c>
      <c r="AD239">
        <f>N238</f>
        <v>76.352250000000012</v>
      </c>
      <c r="AE239" s="31">
        <f>O218</f>
        <v>64.091402777777787</v>
      </c>
      <c r="AF239" s="37">
        <f t="shared" si="44"/>
        <v>86.409975028498963</v>
      </c>
      <c r="AG239" s="37">
        <f t="shared" si="44"/>
        <v>41.772830527056612</v>
      </c>
    </row>
    <row r="240" spans="1:33" ht="17" thickTop="1" thickBot="1" x14ac:dyDescent="0.25">
      <c r="A240" s="33" t="s">
        <v>223</v>
      </c>
      <c r="D240">
        <v>3</v>
      </c>
      <c r="E240" s="43">
        <v>7102.37</v>
      </c>
      <c r="F240" s="43"/>
      <c r="G240" s="25">
        <f t="shared" si="41"/>
        <v>0</v>
      </c>
      <c r="H240" s="25" t="str">
        <f t="shared" si="43"/>
        <v>F</v>
      </c>
      <c r="I240" s="43">
        <v>159.19999999999999</v>
      </c>
      <c r="J240" s="43">
        <v>71.7</v>
      </c>
      <c r="K240">
        <f t="shared" si="37"/>
        <v>135.72000000000003</v>
      </c>
      <c r="L240">
        <f t="shared" si="39"/>
        <v>48.873999999999967</v>
      </c>
      <c r="M240" s="26">
        <f>AVERAGE(K240:L240)</f>
        <v>92.296999999999997</v>
      </c>
      <c r="AD240">
        <f>N238</f>
        <v>76.352250000000012</v>
      </c>
      <c r="AE240" s="31">
        <f>O218</f>
        <v>64.091402777777787</v>
      </c>
      <c r="AF240" s="37">
        <f t="shared" si="44"/>
        <v>86.409975028498963</v>
      </c>
      <c r="AG240" s="37">
        <f t="shared" si="44"/>
        <v>41.772830527056612</v>
      </c>
    </row>
    <row r="241" spans="1:33" ht="16" thickTop="1" x14ac:dyDescent="0.2">
      <c r="D241" t="s">
        <v>208</v>
      </c>
      <c r="E241">
        <f>AVERAGE(E238:E240)</f>
        <v>6854.0633333333326</v>
      </c>
      <c r="F241" t="e">
        <f>AVERAGE(F238:F240)</f>
        <v>#DIV/0!</v>
      </c>
      <c r="G241" s="25" t="e">
        <f t="shared" si="41"/>
        <v>#DIV/0!</v>
      </c>
      <c r="H241" s="25" t="e">
        <f t="shared" si="43"/>
        <v>#DIV/0!</v>
      </c>
      <c r="I241">
        <f>AVERAGE(I238:I240)</f>
        <v>147.4</v>
      </c>
      <c r="J241">
        <f>AVERAGE(J238:J240)</f>
        <v>71</v>
      </c>
      <c r="K241">
        <f t="shared" si="37"/>
        <v>161.08999999999997</v>
      </c>
      <c r="L241">
        <f t="shared" si="39"/>
        <v>53.620000000000005</v>
      </c>
      <c r="M241" s="26"/>
    </row>
    <row r="243" spans="1:33" ht="16" thickBot="1" x14ac:dyDescent="0.25"/>
    <row r="244" spans="1:33" s="25" customFormat="1" ht="17" thickTop="1" thickBot="1" x14ac:dyDescent="0.25">
      <c r="A244" s="23" t="s">
        <v>204</v>
      </c>
      <c r="B244" s="24" t="s">
        <v>235</v>
      </c>
      <c r="C244" s="25">
        <v>1</v>
      </c>
      <c r="D244" s="25">
        <v>1</v>
      </c>
      <c r="E244" s="25">
        <v>8960.16</v>
      </c>
      <c r="G244" s="25">
        <f t="shared" ref="G244:G307" si="45">F244/E244</f>
        <v>0</v>
      </c>
      <c r="H244" s="25" t="str">
        <f t="shared" ref="H244:H307" si="46">IF(G244&lt;1.5, "F", "G")</f>
        <v>F</v>
      </c>
      <c r="I244" s="25">
        <v>155.9</v>
      </c>
      <c r="J244" s="25">
        <v>71.7</v>
      </c>
      <c r="K244" s="25">
        <f t="shared" ref="K244:K307" si="47">-2.15*I244+478</f>
        <v>142.815</v>
      </c>
      <c r="L244" s="25">
        <f t="shared" ref="L244:L307" si="48">-6.78*J244+535</f>
        <v>48.873999999999967</v>
      </c>
      <c r="M244" s="26">
        <f>AVERAGE(K244:L244)</f>
        <v>95.844499999999982</v>
      </c>
      <c r="N244" s="27">
        <f>AVERAGE(M244:M246)</f>
        <v>120.21683333333333</v>
      </c>
      <c r="O244" s="45">
        <f>AVERAGE(N244,N248,N252,N256,N260,N264)</f>
        <v>97.203666666666663</v>
      </c>
      <c r="P244" s="25">
        <f>AVERAGE(K244:K246,K248:K250,K252:K254,K256:K258,K260:K262,K264:K266)</f>
        <v>143.25694444444449</v>
      </c>
      <c r="Q244" s="25">
        <f>AVERAGE(L244:L246,L248:L250,L252:L254,L256:L258,L260:L262,L264:L266)</f>
        <v>40.436666666666639</v>
      </c>
      <c r="S244" s="46">
        <f>_xlfn.STDEV.S(M262,M244:M246,M248:M250,M252,M256:M257,M260,M264:M266, M254, M253)</f>
        <v>24.401841684594206</v>
      </c>
      <c r="T244">
        <f>AVERAGE(I244:I267)</f>
        <v>155.69444444444443</v>
      </c>
      <c r="U244">
        <f t="shared" ref="U244" si="49">AVERAGE(J244:J267)</f>
        <v>72.944444444444443</v>
      </c>
      <c r="AD244" s="31">
        <f>$N$244</f>
        <v>120.21683333333333</v>
      </c>
      <c r="AE244" s="31">
        <f>O244</f>
        <v>97.203666666666663</v>
      </c>
      <c r="AF244" s="47">
        <f>O244+S244</f>
        <v>121.60550835126087</v>
      </c>
      <c r="AG244" s="47">
        <f>O244-S244</f>
        <v>72.801824982072461</v>
      </c>
    </row>
    <row r="245" spans="1:33" ht="17" thickTop="1" thickBot="1" x14ac:dyDescent="0.25">
      <c r="A245" s="33" t="s">
        <v>206</v>
      </c>
      <c r="D245">
        <v>2</v>
      </c>
      <c r="E245">
        <v>16973.04</v>
      </c>
      <c r="G245" s="25">
        <f t="shared" si="45"/>
        <v>0</v>
      </c>
      <c r="H245" s="25" t="str">
        <f t="shared" si="46"/>
        <v>F</v>
      </c>
      <c r="I245">
        <v>154.6</v>
      </c>
      <c r="J245">
        <v>58.6</v>
      </c>
      <c r="K245">
        <f t="shared" si="47"/>
        <v>145.61000000000001</v>
      </c>
      <c r="L245">
        <f t="shared" si="48"/>
        <v>137.69199999999995</v>
      </c>
      <c r="M245" s="26">
        <f>AVERAGE(K245:L245)</f>
        <v>141.65099999999998</v>
      </c>
      <c r="AD245">
        <f>N244</f>
        <v>120.21683333333333</v>
      </c>
      <c r="AE245" s="31">
        <f>O244</f>
        <v>97.203666666666663</v>
      </c>
      <c r="AF245" s="37">
        <f t="shared" ref="AF245:AG260" si="50">AF244</f>
        <v>121.60550835126087</v>
      </c>
      <c r="AG245" s="37">
        <f t="shared" si="50"/>
        <v>72.801824982072461</v>
      </c>
    </row>
    <row r="246" spans="1:33" ht="17" thickTop="1" thickBot="1" x14ac:dyDescent="0.25">
      <c r="A246" s="33" t="s">
        <v>207</v>
      </c>
      <c r="D246">
        <v>3</v>
      </c>
      <c r="E246">
        <v>7818.17</v>
      </c>
      <c r="G246" s="25">
        <f t="shared" si="45"/>
        <v>0</v>
      </c>
      <c r="H246" s="25" t="str">
        <f t="shared" si="46"/>
        <v>F</v>
      </c>
      <c r="I246" s="38">
        <v>153.19999999999999</v>
      </c>
      <c r="J246" s="38">
        <v>64.5</v>
      </c>
      <c r="K246">
        <f t="shared" si="47"/>
        <v>148.62000000000006</v>
      </c>
      <c r="L246">
        <f t="shared" si="48"/>
        <v>97.69</v>
      </c>
      <c r="M246" s="26">
        <f>AVERAGE(K246:L246)</f>
        <v>123.15500000000003</v>
      </c>
      <c r="AD246">
        <f>N244</f>
        <v>120.21683333333333</v>
      </c>
      <c r="AE246" s="31">
        <f>O244</f>
        <v>97.203666666666663</v>
      </c>
      <c r="AF246" s="37">
        <f t="shared" si="50"/>
        <v>121.60550835126087</v>
      </c>
      <c r="AG246" s="37">
        <f t="shared" si="50"/>
        <v>72.801824982072461</v>
      </c>
    </row>
    <row r="247" spans="1:33" ht="17" thickTop="1" thickBot="1" x14ac:dyDescent="0.25">
      <c r="D247" t="s">
        <v>208</v>
      </c>
      <c r="E247">
        <f>AVERAGE(E244:E246)</f>
        <v>11250.456666666667</v>
      </c>
      <c r="F247" t="e">
        <f>AVERAGE(F244:F246)</f>
        <v>#DIV/0!</v>
      </c>
      <c r="G247" s="25" t="e">
        <f t="shared" si="45"/>
        <v>#DIV/0!</v>
      </c>
      <c r="H247" s="25" t="e">
        <f t="shared" si="46"/>
        <v>#DIV/0!</v>
      </c>
      <c r="I247">
        <f>AVERAGE(I244:I246)</f>
        <v>154.56666666666666</v>
      </c>
      <c r="J247">
        <f>AVERAGE(J244:J246)</f>
        <v>64.933333333333337</v>
      </c>
      <c r="K247">
        <f t="shared" si="47"/>
        <v>145.68166666666667</v>
      </c>
      <c r="L247">
        <f t="shared" si="48"/>
        <v>94.751999999999953</v>
      </c>
      <c r="M247" s="26"/>
      <c r="AE247" s="31">
        <f>O244</f>
        <v>97.203666666666663</v>
      </c>
      <c r="AF247" s="37">
        <f t="shared" si="50"/>
        <v>121.60550835126087</v>
      </c>
      <c r="AG247" s="37">
        <f t="shared" si="50"/>
        <v>72.801824982072461</v>
      </c>
    </row>
    <row r="248" spans="1:33" ht="17" thickTop="1" thickBot="1" x14ac:dyDescent="0.25">
      <c r="A248" s="33" t="s">
        <v>209</v>
      </c>
      <c r="C248" s="29">
        <v>2</v>
      </c>
      <c r="D248" s="29">
        <v>1</v>
      </c>
      <c r="E248">
        <v>64.5</v>
      </c>
      <c r="G248" s="25">
        <f t="shared" si="45"/>
        <v>0</v>
      </c>
      <c r="H248" s="25" t="str">
        <f t="shared" si="46"/>
        <v>F</v>
      </c>
      <c r="I248" s="38">
        <v>167.5</v>
      </c>
      <c r="J248" s="38">
        <v>64.900000000000006</v>
      </c>
      <c r="K248">
        <f t="shared" si="47"/>
        <v>117.875</v>
      </c>
      <c r="L248">
        <f t="shared" si="48"/>
        <v>94.977999999999952</v>
      </c>
      <c r="M248" s="26">
        <f>AVERAGE(K248:L248)</f>
        <v>106.42649999999998</v>
      </c>
      <c r="N248" s="27">
        <f>AVERAGE(M248:M250)</f>
        <v>95.351499999999987</v>
      </c>
      <c r="AD248" s="39">
        <f>$N$248</f>
        <v>95.351499999999987</v>
      </c>
      <c r="AE248" s="31">
        <f>O244</f>
        <v>97.203666666666663</v>
      </c>
      <c r="AF248" s="37">
        <f t="shared" si="50"/>
        <v>121.60550835126087</v>
      </c>
      <c r="AG248" s="37">
        <f t="shared" si="50"/>
        <v>72.801824982072461</v>
      </c>
    </row>
    <row r="249" spans="1:33" ht="17" thickTop="1" thickBot="1" x14ac:dyDescent="0.25">
      <c r="A249" s="33" t="s">
        <v>210</v>
      </c>
      <c r="D249">
        <v>2</v>
      </c>
      <c r="E249">
        <v>64.900000000000006</v>
      </c>
      <c r="G249" s="25">
        <f t="shared" si="45"/>
        <v>0</v>
      </c>
      <c r="H249" s="25" t="str">
        <f t="shared" si="46"/>
        <v>F</v>
      </c>
      <c r="I249" s="38">
        <v>150.1</v>
      </c>
      <c r="J249" s="38">
        <v>80.599999999999994</v>
      </c>
      <c r="K249">
        <f t="shared" si="47"/>
        <v>155.28500000000003</v>
      </c>
      <c r="L249">
        <f t="shared" si="48"/>
        <v>-11.467999999999961</v>
      </c>
      <c r="M249" s="26">
        <f>AVERAGE(K249:L249)</f>
        <v>71.908500000000032</v>
      </c>
      <c r="AD249" s="39">
        <f>$N$248</f>
        <v>95.351499999999987</v>
      </c>
      <c r="AE249" s="31">
        <f>O244</f>
        <v>97.203666666666663</v>
      </c>
      <c r="AF249" s="37">
        <f t="shared" si="50"/>
        <v>121.60550835126087</v>
      </c>
      <c r="AG249" s="37">
        <f t="shared" si="50"/>
        <v>72.801824982072461</v>
      </c>
    </row>
    <row r="250" spans="1:33" ht="17" thickTop="1" thickBot="1" x14ac:dyDescent="0.25">
      <c r="A250" s="33" t="s">
        <v>211</v>
      </c>
      <c r="D250">
        <v>3</v>
      </c>
      <c r="E250">
        <v>80.599999999999994</v>
      </c>
      <c r="G250" s="25">
        <f t="shared" si="45"/>
        <v>0</v>
      </c>
      <c r="H250" s="25" t="str">
        <f t="shared" si="46"/>
        <v>F</v>
      </c>
      <c r="I250" s="38">
        <v>141.69999999999999</v>
      </c>
      <c r="J250" s="38">
        <v>72.7</v>
      </c>
      <c r="K250">
        <f t="shared" si="47"/>
        <v>173.34500000000003</v>
      </c>
      <c r="L250">
        <f t="shared" si="48"/>
        <v>42.093999999999937</v>
      </c>
      <c r="M250" s="26">
        <f>AVERAGE(K250:L250)</f>
        <v>107.71949999999998</v>
      </c>
      <c r="AD250" s="39">
        <f>$N$248</f>
        <v>95.351499999999987</v>
      </c>
      <c r="AE250" s="31">
        <f>O244</f>
        <v>97.203666666666663</v>
      </c>
      <c r="AF250" s="37">
        <f t="shared" si="50"/>
        <v>121.60550835126087</v>
      </c>
      <c r="AG250" s="37">
        <f t="shared" si="50"/>
        <v>72.801824982072461</v>
      </c>
    </row>
    <row r="251" spans="1:33" ht="17" thickTop="1" thickBot="1" x14ac:dyDescent="0.25">
      <c r="D251" t="s">
        <v>208</v>
      </c>
      <c r="E251">
        <f>AVERAGE(E248:E250)</f>
        <v>70</v>
      </c>
      <c r="F251" t="e">
        <f>AVERAGE(F248:F250)</f>
        <v>#DIV/0!</v>
      </c>
      <c r="G251" s="25" t="e">
        <f t="shared" si="45"/>
        <v>#DIV/0!</v>
      </c>
      <c r="H251" s="25" t="e">
        <f t="shared" si="46"/>
        <v>#DIV/0!</v>
      </c>
      <c r="I251">
        <f>AVERAGE(I248:I250)</f>
        <v>153.1</v>
      </c>
      <c r="J251">
        <f>AVERAGE(J248:J250)</f>
        <v>72.733333333333334</v>
      </c>
      <c r="K251">
        <f t="shared" si="47"/>
        <v>148.83500000000004</v>
      </c>
      <c r="L251">
        <f t="shared" si="48"/>
        <v>41.867999999999995</v>
      </c>
      <c r="M251" s="26"/>
      <c r="AE251" s="31">
        <f>O244</f>
        <v>97.203666666666663</v>
      </c>
      <c r="AF251" s="37">
        <f t="shared" si="50"/>
        <v>121.60550835126087</v>
      </c>
      <c r="AG251" s="37">
        <f t="shared" si="50"/>
        <v>72.801824982072461</v>
      </c>
    </row>
    <row r="252" spans="1:33" ht="17" thickTop="1" thickBot="1" x14ac:dyDescent="0.25">
      <c r="A252" s="33" t="s">
        <v>212</v>
      </c>
      <c r="C252" s="29">
        <v>3</v>
      </c>
      <c r="D252" s="29">
        <v>1</v>
      </c>
      <c r="E252" s="29">
        <v>5944.42</v>
      </c>
      <c r="F252" s="29"/>
      <c r="G252" s="25">
        <f t="shared" si="45"/>
        <v>0</v>
      </c>
      <c r="H252" s="25" t="str">
        <f t="shared" si="46"/>
        <v>F</v>
      </c>
      <c r="I252" s="29">
        <v>155</v>
      </c>
      <c r="J252" s="29">
        <v>64.099999999999994</v>
      </c>
      <c r="K252">
        <f t="shared" si="47"/>
        <v>144.75</v>
      </c>
      <c r="L252">
        <f t="shared" si="48"/>
        <v>100.40200000000004</v>
      </c>
      <c r="M252" s="26">
        <f>AVERAGE(K252:L252)</f>
        <v>122.57600000000002</v>
      </c>
      <c r="N252" s="27">
        <f>AVERAGE(M252:M254)</f>
        <v>122.96483333333333</v>
      </c>
      <c r="AD252" s="39">
        <f>N252</f>
        <v>122.96483333333333</v>
      </c>
      <c r="AE252" s="31">
        <f>O244</f>
        <v>97.203666666666663</v>
      </c>
      <c r="AF252" s="37">
        <f t="shared" si="50"/>
        <v>121.60550835126087</v>
      </c>
      <c r="AG252" s="37">
        <f t="shared" si="50"/>
        <v>72.801824982072461</v>
      </c>
    </row>
    <row r="253" spans="1:33" ht="17" thickTop="1" thickBot="1" x14ac:dyDescent="0.25">
      <c r="A253" s="33" t="s">
        <v>213</v>
      </c>
      <c r="D253">
        <v>2</v>
      </c>
      <c r="E253" s="38">
        <v>64.099999999999994</v>
      </c>
      <c r="F253" s="38"/>
      <c r="G253" s="25">
        <f t="shared" si="45"/>
        <v>0</v>
      </c>
      <c r="H253" s="25" t="str">
        <f t="shared" si="46"/>
        <v>F</v>
      </c>
      <c r="I253" s="38">
        <v>161</v>
      </c>
      <c r="J253" s="38">
        <v>61.2</v>
      </c>
      <c r="K253">
        <f t="shared" si="47"/>
        <v>131.85000000000002</v>
      </c>
      <c r="L253">
        <f t="shared" si="48"/>
        <v>120.06399999999996</v>
      </c>
      <c r="M253" s="26">
        <f>AVERAGE(K253:L253)</f>
        <v>125.95699999999999</v>
      </c>
      <c r="AD253">
        <f>N252</f>
        <v>122.96483333333333</v>
      </c>
      <c r="AE253" s="31">
        <f>O244</f>
        <v>97.203666666666663</v>
      </c>
      <c r="AF253" s="37">
        <f t="shared" si="50"/>
        <v>121.60550835126087</v>
      </c>
      <c r="AG253" s="37">
        <f t="shared" si="50"/>
        <v>72.801824982072461</v>
      </c>
    </row>
    <row r="254" spans="1:33" ht="17" thickTop="1" thickBot="1" x14ac:dyDescent="0.25">
      <c r="A254" s="33" t="s">
        <v>214</v>
      </c>
      <c r="D254">
        <v>3</v>
      </c>
      <c r="E254" s="38">
        <v>61.2</v>
      </c>
      <c r="F254" s="38"/>
      <c r="G254" s="25">
        <f t="shared" si="45"/>
        <v>0</v>
      </c>
      <c r="H254" s="25" t="str">
        <f t="shared" si="46"/>
        <v>F</v>
      </c>
      <c r="I254" s="38">
        <v>143.5</v>
      </c>
      <c r="J254" s="38">
        <v>68.400000000000006</v>
      </c>
      <c r="K254">
        <f t="shared" si="47"/>
        <v>169.47500000000002</v>
      </c>
      <c r="L254">
        <f t="shared" si="48"/>
        <v>71.247999999999934</v>
      </c>
      <c r="M254" s="26">
        <f>AVERAGE(K254:L254)</f>
        <v>120.36149999999998</v>
      </c>
      <c r="AD254">
        <f>N252</f>
        <v>122.96483333333333</v>
      </c>
      <c r="AE254" s="31">
        <f>O244</f>
        <v>97.203666666666663</v>
      </c>
      <c r="AF254" s="37">
        <f t="shared" si="50"/>
        <v>121.60550835126087</v>
      </c>
      <c r="AG254" s="37">
        <f t="shared" si="50"/>
        <v>72.801824982072461</v>
      </c>
    </row>
    <row r="255" spans="1:33" ht="17" thickTop="1" thickBot="1" x14ac:dyDescent="0.25">
      <c r="D255" t="s">
        <v>208</v>
      </c>
      <c r="E255">
        <f>AVERAGE(E252:E254)</f>
        <v>2023.24</v>
      </c>
      <c r="F255" t="e">
        <f>AVERAGE(F252:F254)</f>
        <v>#DIV/0!</v>
      </c>
      <c r="G255" s="25" t="e">
        <f t="shared" si="45"/>
        <v>#DIV/0!</v>
      </c>
      <c r="H255" s="25" t="e">
        <f t="shared" si="46"/>
        <v>#DIV/0!</v>
      </c>
      <c r="I255">
        <f>AVERAGE(I252:I254)</f>
        <v>153.16666666666666</v>
      </c>
      <c r="J255">
        <f>AVERAGE(J252:J254)</f>
        <v>64.566666666666663</v>
      </c>
      <c r="K255">
        <f t="shared" si="47"/>
        <v>148.69166666666672</v>
      </c>
      <c r="L255">
        <f t="shared" si="48"/>
        <v>97.238</v>
      </c>
      <c r="M255" s="26"/>
      <c r="AE255" s="31">
        <f>O244</f>
        <v>97.203666666666663</v>
      </c>
      <c r="AF255" s="37">
        <f t="shared" si="50"/>
        <v>121.60550835126087</v>
      </c>
      <c r="AG255" s="37">
        <f t="shared" si="50"/>
        <v>72.801824982072461</v>
      </c>
    </row>
    <row r="256" spans="1:33" ht="17" thickTop="1" thickBot="1" x14ac:dyDescent="0.25">
      <c r="A256" s="33" t="s">
        <v>215</v>
      </c>
      <c r="C256" s="29">
        <v>4</v>
      </c>
      <c r="D256" s="29">
        <v>1</v>
      </c>
      <c r="E256" s="29">
        <v>68.400000000000006</v>
      </c>
      <c r="F256" s="29"/>
      <c r="G256" s="25">
        <f t="shared" si="45"/>
        <v>0</v>
      </c>
      <c r="H256" s="25" t="str">
        <f t="shared" si="46"/>
        <v>F</v>
      </c>
      <c r="I256" s="29">
        <v>149</v>
      </c>
      <c r="J256" s="29">
        <v>81.599999999999994</v>
      </c>
      <c r="K256">
        <f t="shared" si="47"/>
        <v>157.65000000000003</v>
      </c>
      <c r="L256">
        <f t="shared" si="48"/>
        <v>-18.247999999999934</v>
      </c>
      <c r="M256" s="26">
        <f>AVERAGE(K256:L256)</f>
        <v>69.70100000000005</v>
      </c>
      <c r="N256" s="27">
        <f>AVERAGE(M256:M257)</f>
        <v>64.98775000000002</v>
      </c>
      <c r="AD256" s="39">
        <f>N256</f>
        <v>64.98775000000002</v>
      </c>
      <c r="AE256" s="31">
        <f>O244</f>
        <v>97.203666666666663</v>
      </c>
      <c r="AF256" s="37">
        <f t="shared" si="50"/>
        <v>121.60550835126087</v>
      </c>
      <c r="AG256" s="37">
        <f t="shared" si="50"/>
        <v>72.801824982072461</v>
      </c>
    </row>
    <row r="257" spans="1:33" ht="17" thickTop="1" thickBot="1" x14ac:dyDescent="0.25">
      <c r="A257" s="33" t="s">
        <v>216</v>
      </c>
      <c r="D257">
        <v>2</v>
      </c>
      <c r="E257" s="38">
        <v>3025.2</v>
      </c>
      <c r="F257" s="38"/>
      <c r="G257" s="25">
        <f t="shared" si="45"/>
        <v>0</v>
      </c>
      <c r="H257" s="25" t="str">
        <f t="shared" si="46"/>
        <v>F</v>
      </c>
      <c r="I257" s="38">
        <v>154.30000000000001</v>
      </c>
      <c r="J257" s="38">
        <v>82.7</v>
      </c>
      <c r="K257">
        <f t="shared" si="47"/>
        <v>146.255</v>
      </c>
      <c r="L257">
        <f t="shared" si="48"/>
        <v>-25.706000000000017</v>
      </c>
      <c r="M257" s="26">
        <f>AVERAGE(K257:L257)</f>
        <v>60.274499999999989</v>
      </c>
      <c r="AD257">
        <f>N256</f>
        <v>64.98775000000002</v>
      </c>
      <c r="AE257" s="31">
        <f>O244</f>
        <v>97.203666666666663</v>
      </c>
      <c r="AF257" s="37">
        <f t="shared" si="50"/>
        <v>121.60550835126087</v>
      </c>
      <c r="AG257" s="37">
        <f t="shared" si="50"/>
        <v>72.801824982072461</v>
      </c>
    </row>
    <row r="258" spans="1:33" ht="17" thickTop="1" thickBot="1" x14ac:dyDescent="0.25">
      <c r="A258" s="33" t="s">
        <v>217</v>
      </c>
      <c r="D258">
        <v>3</v>
      </c>
      <c r="E258" s="38">
        <v>82.7</v>
      </c>
      <c r="F258" s="38"/>
      <c r="G258" s="25">
        <f t="shared" si="45"/>
        <v>0</v>
      </c>
      <c r="H258" s="25" t="str">
        <f t="shared" si="46"/>
        <v>F</v>
      </c>
      <c r="I258" s="38">
        <v>190.2</v>
      </c>
      <c r="J258" s="38">
        <v>84.4</v>
      </c>
      <c r="K258">
        <f t="shared" si="47"/>
        <v>69.07000000000005</v>
      </c>
      <c r="L258">
        <f t="shared" si="48"/>
        <v>-37.232000000000085</v>
      </c>
      <c r="M258" s="50">
        <f>AVERAGE(K258:L258)</f>
        <v>15.918999999999983</v>
      </c>
      <c r="AD258">
        <f>N256</f>
        <v>64.98775000000002</v>
      </c>
      <c r="AE258" s="31">
        <f>O244</f>
        <v>97.203666666666663</v>
      </c>
      <c r="AF258" s="37">
        <f t="shared" si="50"/>
        <v>121.60550835126087</v>
      </c>
      <c r="AG258" s="37">
        <f t="shared" si="50"/>
        <v>72.801824982072461</v>
      </c>
    </row>
    <row r="259" spans="1:33" ht="17" thickTop="1" thickBot="1" x14ac:dyDescent="0.25">
      <c r="D259" t="s">
        <v>208</v>
      </c>
      <c r="E259">
        <f>AVERAGE(E256:E258)</f>
        <v>1058.7666666666667</v>
      </c>
      <c r="F259" t="e">
        <f>AVERAGE(F256:F258)</f>
        <v>#DIV/0!</v>
      </c>
      <c r="G259" s="25" t="e">
        <f t="shared" si="45"/>
        <v>#DIV/0!</v>
      </c>
      <c r="H259" s="25" t="e">
        <f t="shared" si="46"/>
        <v>#DIV/0!</v>
      </c>
      <c r="I259">
        <f>AVERAGE(I256:I258)</f>
        <v>164.5</v>
      </c>
      <c r="J259">
        <f>AVERAGE(J256:J258)</f>
        <v>82.9</v>
      </c>
      <c r="K259">
        <f t="shared" si="47"/>
        <v>124.32499999999999</v>
      </c>
      <c r="L259">
        <f t="shared" si="48"/>
        <v>-27.062000000000012</v>
      </c>
      <c r="M259" s="26"/>
      <c r="AE259" s="31">
        <f>O244</f>
        <v>97.203666666666663</v>
      </c>
      <c r="AF259" s="37">
        <f t="shared" si="50"/>
        <v>121.60550835126087</v>
      </c>
      <c r="AG259" s="37">
        <f t="shared" si="50"/>
        <v>72.801824982072461</v>
      </c>
    </row>
    <row r="260" spans="1:33" ht="17" thickTop="1" thickBot="1" x14ac:dyDescent="0.25">
      <c r="A260" s="33" t="s">
        <v>218</v>
      </c>
      <c r="C260" s="29">
        <v>5</v>
      </c>
      <c r="D260" s="29">
        <v>1</v>
      </c>
      <c r="E260" s="29">
        <v>84.4</v>
      </c>
      <c r="F260" s="29"/>
      <c r="G260" s="25">
        <f t="shared" si="45"/>
        <v>0</v>
      </c>
      <c r="H260" s="25" t="str">
        <f t="shared" si="46"/>
        <v>F</v>
      </c>
      <c r="I260" s="29">
        <v>152.6</v>
      </c>
      <c r="J260" s="29">
        <v>76.5</v>
      </c>
      <c r="K260">
        <f t="shared" si="47"/>
        <v>149.91000000000003</v>
      </c>
      <c r="L260">
        <f t="shared" si="48"/>
        <v>16.329999999999927</v>
      </c>
      <c r="M260" s="26">
        <f>AVERAGE(K260:L260)</f>
        <v>83.119999999999976</v>
      </c>
      <c r="N260" s="27">
        <f>AVERAGE(M262,M260)</f>
        <v>73.950250000000011</v>
      </c>
      <c r="AD260" s="39">
        <f>N260</f>
        <v>73.950250000000011</v>
      </c>
      <c r="AE260" s="31">
        <f>O244</f>
        <v>97.203666666666663</v>
      </c>
      <c r="AF260" s="37">
        <f t="shared" si="50"/>
        <v>121.60550835126087</v>
      </c>
      <c r="AG260" s="37">
        <f t="shared" si="50"/>
        <v>72.801824982072461</v>
      </c>
    </row>
    <row r="261" spans="1:33" ht="17" thickTop="1" thickBot="1" x14ac:dyDescent="0.25">
      <c r="A261" s="33" t="s">
        <v>219</v>
      </c>
      <c r="D261">
        <v>2</v>
      </c>
      <c r="E261" s="38">
        <v>76.5</v>
      </c>
      <c r="F261" s="38"/>
      <c r="G261" s="25">
        <f t="shared" si="45"/>
        <v>0</v>
      </c>
      <c r="H261" s="25" t="str">
        <f t="shared" si="46"/>
        <v>F</v>
      </c>
      <c r="I261" s="38">
        <v>172.7</v>
      </c>
      <c r="J261" s="38">
        <v>86.8</v>
      </c>
      <c r="K261">
        <f t="shared" si="47"/>
        <v>106.69500000000005</v>
      </c>
      <c r="L261">
        <f t="shared" si="48"/>
        <v>-53.504000000000019</v>
      </c>
      <c r="M261" s="50">
        <f>AVERAGE(K261:L261)</f>
        <v>26.595500000000015</v>
      </c>
      <c r="AD261">
        <f>N260</f>
        <v>73.950250000000011</v>
      </c>
      <c r="AE261" s="31">
        <f>O244</f>
        <v>97.203666666666663</v>
      </c>
      <c r="AF261" s="37">
        <f t="shared" ref="AF261:AG266" si="51">AF260</f>
        <v>121.60550835126087</v>
      </c>
      <c r="AG261" s="37">
        <f t="shared" si="51"/>
        <v>72.801824982072461</v>
      </c>
    </row>
    <row r="262" spans="1:33" ht="17" thickTop="1" thickBot="1" x14ac:dyDescent="0.25">
      <c r="A262" s="33" t="s">
        <v>220</v>
      </c>
      <c r="D262">
        <v>3</v>
      </c>
      <c r="E262" s="38">
        <v>4323.9799999999996</v>
      </c>
      <c r="F262" s="38"/>
      <c r="G262" s="25">
        <f t="shared" si="45"/>
        <v>0</v>
      </c>
      <c r="H262" s="25" t="str">
        <f t="shared" si="46"/>
        <v>F</v>
      </c>
      <c r="I262" s="38">
        <v>156.1</v>
      </c>
      <c r="J262" s="38">
        <v>80.8</v>
      </c>
      <c r="K262">
        <f t="shared" si="47"/>
        <v>142.38500000000005</v>
      </c>
      <c r="L262">
        <f t="shared" si="48"/>
        <v>-12.823999999999955</v>
      </c>
      <c r="M262" s="48">
        <f>AVERAGE(K262:L262)</f>
        <v>64.780500000000046</v>
      </c>
      <c r="AD262">
        <f>N260</f>
        <v>73.950250000000011</v>
      </c>
      <c r="AE262" s="31">
        <f>O244</f>
        <v>97.203666666666663</v>
      </c>
      <c r="AF262" s="37">
        <f t="shared" si="51"/>
        <v>121.60550835126087</v>
      </c>
      <c r="AG262" s="37">
        <f t="shared" si="51"/>
        <v>72.801824982072461</v>
      </c>
    </row>
    <row r="263" spans="1:33" ht="17" thickTop="1" thickBot="1" x14ac:dyDescent="0.25">
      <c r="D263" t="s">
        <v>208</v>
      </c>
      <c r="E263">
        <f>AVERAGE(E260:E262)</f>
        <v>1494.9599999999998</v>
      </c>
      <c r="F263" t="e">
        <f>AVERAGE(F260:F262)</f>
        <v>#DIV/0!</v>
      </c>
      <c r="G263" s="25" t="e">
        <f t="shared" si="45"/>
        <v>#DIV/0!</v>
      </c>
      <c r="H263" s="25" t="e">
        <f t="shared" si="46"/>
        <v>#DIV/0!</v>
      </c>
      <c r="I263">
        <f>AVERAGE(I260:I262)</f>
        <v>160.46666666666667</v>
      </c>
      <c r="J263">
        <f>AVERAGE(J260:J262)</f>
        <v>81.366666666666674</v>
      </c>
      <c r="K263">
        <f t="shared" si="47"/>
        <v>132.99666666666667</v>
      </c>
      <c r="L263">
        <f t="shared" si="48"/>
        <v>-16.666000000000054</v>
      </c>
      <c r="M263" s="26"/>
      <c r="AE263" s="31">
        <f>O244</f>
        <v>97.203666666666663</v>
      </c>
      <c r="AF263" s="37">
        <f t="shared" si="51"/>
        <v>121.60550835126087</v>
      </c>
      <c r="AG263" s="37">
        <f t="shared" si="51"/>
        <v>72.801824982072461</v>
      </c>
    </row>
    <row r="264" spans="1:33" ht="17" thickTop="1" thickBot="1" x14ac:dyDescent="0.25">
      <c r="A264" s="33" t="s">
        <v>221</v>
      </c>
      <c r="C264" s="41">
        <v>6</v>
      </c>
      <c r="D264" s="41">
        <v>1</v>
      </c>
      <c r="E264" s="41">
        <v>9564.8700000000008</v>
      </c>
      <c r="F264" s="41"/>
      <c r="G264" s="25">
        <f t="shared" si="45"/>
        <v>0</v>
      </c>
      <c r="H264" s="25" t="str">
        <f t="shared" si="46"/>
        <v>F</v>
      </c>
      <c r="I264" s="41">
        <v>144.4</v>
      </c>
      <c r="J264" s="41">
        <v>72.400000000000006</v>
      </c>
      <c r="K264">
        <f t="shared" si="47"/>
        <v>167.54000000000002</v>
      </c>
      <c r="L264">
        <f t="shared" si="48"/>
        <v>44.127999999999929</v>
      </c>
      <c r="M264" s="26">
        <f>AVERAGE(K264:L264)</f>
        <v>105.83399999999997</v>
      </c>
      <c r="N264" s="27">
        <f>AVERAGE(M264:M266)</f>
        <v>105.75083333333333</v>
      </c>
      <c r="AD264" s="42">
        <f>N264</f>
        <v>105.75083333333333</v>
      </c>
      <c r="AE264" s="31">
        <f>O244</f>
        <v>97.203666666666663</v>
      </c>
      <c r="AF264" s="37">
        <f t="shared" si="51"/>
        <v>121.60550835126087</v>
      </c>
      <c r="AG264" s="37">
        <f t="shared" si="51"/>
        <v>72.801824982072461</v>
      </c>
    </row>
    <row r="265" spans="1:33" ht="17" thickTop="1" thickBot="1" x14ac:dyDescent="0.25">
      <c r="A265" s="33" t="s">
        <v>222</v>
      </c>
      <c r="D265">
        <v>2</v>
      </c>
      <c r="E265" s="43">
        <v>9564.8700000000008</v>
      </c>
      <c r="F265" s="43"/>
      <c r="G265" s="25">
        <f t="shared" si="45"/>
        <v>0</v>
      </c>
      <c r="H265" s="25" t="str">
        <f t="shared" si="46"/>
        <v>F</v>
      </c>
      <c r="I265" s="43">
        <v>139</v>
      </c>
      <c r="J265" s="43">
        <v>75.5</v>
      </c>
      <c r="K265">
        <f t="shared" si="47"/>
        <v>179.15000000000003</v>
      </c>
      <c r="L265">
        <f t="shared" si="48"/>
        <v>23.109999999999957</v>
      </c>
      <c r="M265" s="26">
        <f>AVERAGE(K265:L265)</f>
        <v>101.13</v>
      </c>
      <c r="AD265">
        <f>N264</f>
        <v>105.75083333333333</v>
      </c>
      <c r="AE265" s="31">
        <f>O244</f>
        <v>97.203666666666663</v>
      </c>
      <c r="AF265" s="37">
        <f t="shared" si="51"/>
        <v>121.60550835126087</v>
      </c>
      <c r="AG265" s="37">
        <f t="shared" si="51"/>
        <v>72.801824982072461</v>
      </c>
    </row>
    <row r="266" spans="1:33" ht="17" thickTop="1" thickBot="1" x14ac:dyDescent="0.25">
      <c r="A266" s="33" t="s">
        <v>223</v>
      </c>
      <c r="D266">
        <v>3</v>
      </c>
      <c r="E266" s="43">
        <v>3435.98</v>
      </c>
      <c r="F266" s="43"/>
      <c r="G266" s="25">
        <f t="shared" si="45"/>
        <v>0</v>
      </c>
      <c r="H266" s="25" t="str">
        <f t="shared" si="46"/>
        <v>F</v>
      </c>
      <c r="I266" s="43">
        <v>161.69999999999999</v>
      </c>
      <c r="J266" s="43">
        <v>65.599999999999994</v>
      </c>
      <c r="K266">
        <f t="shared" si="47"/>
        <v>130.34500000000003</v>
      </c>
      <c r="L266">
        <f t="shared" si="48"/>
        <v>90.232000000000028</v>
      </c>
      <c r="M266" s="26">
        <f>AVERAGE(K266:L266)</f>
        <v>110.28850000000003</v>
      </c>
      <c r="AD266">
        <f>N264</f>
        <v>105.75083333333333</v>
      </c>
      <c r="AE266" s="31">
        <f>O244</f>
        <v>97.203666666666663</v>
      </c>
      <c r="AF266" s="37">
        <f t="shared" si="51"/>
        <v>121.60550835126087</v>
      </c>
      <c r="AG266" s="37">
        <f t="shared" si="51"/>
        <v>72.801824982072461</v>
      </c>
    </row>
    <row r="267" spans="1:33" ht="17" thickTop="1" thickBot="1" x14ac:dyDescent="0.25">
      <c r="D267" t="s">
        <v>208</v>
      </c>
      <c r="E267">
        <f>AVERAGE(E264:E266)</f>
        <v>7521.9066666666668</v>
      </c>
      <c r="F267" t="e">
        <f>AVERAGE(F264:F266)</f>
        <v>#DIV/0!</v>
      </c>
      <c r="G267" s="25" t="e">
        <f t="shared" si="45"/>
        <v>#DIV/0!</v>
      </c>
      <c r="H267" s="25" t="e">
        <f t="shared" si="46"/>
        <v>#DIV/0!</v>
      </c>
      <c r="I267">
        <f>AVERAGE(I264:I266)</f>
        <v>148.36666666666665</v>
      </c>
      <c r="J267">
        <f>AVERAGE(J264:J266)</f>
        <v>71.166666666666671</v>
      </c>
      <c r="K267">
        <f t="shared" si="47"/>
        <v>159.01166666666671</v>
      </c>
      <c r="L267">
        <f t="shared" si="48"/>
        <v>52.489999999999952</v>
      </c>
      <c r="M267" s="26"/>
    </row>
    <row r="268" spans="1:33" s="25" customFormat="1" ht="17" thickTop="1" thickBot="1" x14ac:dyDescent="0.25">
      <c r="A268" s="23" t="s">
        <v>204</v>
      </c>
      <c r="B268" s="24" t="s">
        <v>236</v>
      </c>
      <c r="C268" s="25">
        <v>1</v>
      </c>
      <c r="D268" s="25">
        <v>1</v>
      </c>
      <c r="E268" s="25">
        <v>3435.98</v>
      </c>
      <c r="G268" s="25">
        <f t="shared" si="45"/>
        <v>0</v>
      </c>
      <c r="H268" s="25" t="str">
        <f t="shared" si="46"/>
        <v>F</v>
      </c>
      <c r="I268" s="25">
        <v>155</v>
      </c>
      <c r="J268" s="25">
        <v>58.5</v>
      </c>
      <c r="K268" s="25">
        <f t="shared" si="47"/>
        <v>144.75</v>
      </c>
      <c r="L268" s="25">
        <f t="shared" si="48"/>
        <v>138.37</v>
      </c>
      <c r="M268" s="26">
        <f>AVERAGE(K268:L268)</f>
        <v>141.56</v>
      </c>
      <c r="N268" s="27">
        <f>AVERAGE(M268:M270)</f>
        <v>107.00966666666666</v>
      </c>
      <c r="O268" s="45">
        <f>AVERAGE(N268,N272,N276,N280,N284,N288)</f>
        <v>118.3230111111111</v>
      </c>
      <c r="P268" s="25">
        <f>AVERAGE(K268:K270,K272:K274,K276:K278,K280:K282,K284:K286,K288:K290)</f>
        <v>130.01772222222223</v>
      </c>
      <c r="Q268" s="25">
        <f>AVERAGE(L268:L270,L272:L274,L276:L278,L280:L282,L284:L286,L288:L290)</f>
        <v>106.62829999999997</v>
      </c>
      <c r="S268" s="46">
        <f>_xlfn.STDEV.S(M268:M270,M272:M274,M276,M280:M282,M284:M286,M288:M290, M278, M277)</f>
        <v>24.592136996750224</v>
      </c>
      <c r="T268">
        <f t="shared" ref="T268:U268" si="52">AVERAGE(I268:I291)</f>
        <v>161.85222222222225</v>
      </c>
      <c r="U268">
        <f t="shared" si="52"/>
        <v>63.181666666666665</v>
      </c>
      <c r="AD268" s="31">
        <f>$N$268</f>
        <v>107.00966666666666</v>
      </c>
      <c r="AE268" s="31">
        <f>O268</f>
        <v>118.3230111111111</v>
      </c>
      <c r="AF268" s="47">
        <f>O268+S268</f>
        <v>142.91514810786131</v>
      </c>
      <c r="AG268" s="47">
        <f>O268-S268</f>
        <v>93.730874114360873</v>
      </c>
    </row>
    <row r="269" spans="1:33" ht="17" thickTop="1" thickBot="1" x14ac:dyDescent="0.25">
      <c r="A269" s="33" t="s">
        <v>206</v>
      </c>
      <c r="D269">
        <v>2</v>
      </c>
      <c r="E269">
        <v>6943.45</v>
      </c>
      <c r="G269" s="25">
        <f t="shared" si="45"/>
        <v>0</v>
      </c>
      <c r="H269" s="25" t="str">
        <f t="shared" si="46"/>
        <v>F</v>
      </c>
      <c r="I269">
        <v>200.5</v>
      </c>
      <c r="J269">
        <v>62.2</v>
      </c>
      <c r="K269">
        <f t="shared" si="47"/>
        <v>46.925000000000011</v>
      </c>
      <c r="L269">
        <f t="shared" si="48"/>
        <v>113.28399999999999</v>
      </c>
      <c r="M269" s="26">
        <f>AVERAGE(K269:L269)</f>
        <v>80.104500000000002</v>
      </c>
      <c r="AD269">
        <f>N268</f>
        <v>107.00966666666666</v>
      </c>
      <c r="AE269" s="31">
        <f>O268</f>
        <v>118.3230111111111</v>
      </c>
      <c r="AF269" s="37">
        <f t="shared" ref="AF269:AG284" si="53">AF268</f>
        <v>142.91514810786131</v>
      </c>
      <c r="AG269" s="37">
        <f t="shared" si="53"/>
        <v>93.730874114360873</v>
      </c>
    </row>
    <row r="270" spans="1:33" ht="17" thickTop="1" thickBot="1" x14ac:dyDescent="0.25">
      <c r="A270" s="33" t="s">
        <v>207</v>
      </c>
      <c r="D270">
        <v>3</v>
      </c>
      <c r="E270">
        <v>62.2</v>
      </c>
      <c r="G270" s="25">
        <f t="shared" si="45"/>
        <v>0</v>
      </c>
      <c r="H270" s="25" t="str">
        <f t="shared" si="46"/>
        <v>F</v>
      </c>
      <c r="I270" s="38">
        <v>174.7</v>
      </c>
      <c r="J270" s="38">
        <v>64.7</v>
      </c>
      <c r="K270">
        <f t="shared" si="47"/>
        <v>102.39500000000004</v>
      </c>
      <c r="L270">
        <f t="shared" si="48"/>
        <v>96.333999999999946</v>
      </c>
      <c r="M270" s="26">
        <f>AVERAGE(K270:L270)</f>
        <v>99.364499999999992</v>
      </c>
      <c r="AD270">
        <f>N268</f>
        <v>107.00966666666666</v>
      </c>
      <c r="AE270" s="31">
        <f>O268</f>
        <v>118.3230111111111</v>
      </c>
      <c r="AF270" s="37">
        <f t="shared" si="53"/>
        <v>142.91514810786131</v>
      </c>
      <c r="AG270" s="37">
        <f t="shared" si="53"/>
        <v>93.730874114360873</v>
      </c>
    </row>
    <row r="271" spans="1:33" ht="17" thickTop="1" thickBot="1" x14ac:dyDescent="0.25">
      <c r="D271" t="s">
        <v>208</v>
      </c>
      <c r="E271">
        <f>AVERAGE(E268:E270)</f>
        <v>3480.5433333333335</v>
      </c>
      <c r="F271" t="e">
        <f>AVERAGE(F268:F270)</f>
        <v>#DIV/0!</v>
      </c>
      <c r="G271" s="25" t="e">
        <f t="shared" si="45"/>
        <v>#DIV/0!</v>
      </c>
      <c r="H271" s="25" t="e">
        <f t="shared" si="46"/>
        <v>#DIV/0!</v>
      </c>
      <c r="I271">
        <f>AVERAGE(I268:I270)</f>
        <v>176.73333333333335</v>
      </c>
      <c r="J271">
        <f>AVERAGE(J268:J270)</f>
        <v>61.800000000000004</v>
      </c>
      <c r="K271">
        <f t="shared" si="47"/>
        <v>98.023333333333312</v>
      </c>
      <c r="L271">
        <f t="shared" si="48"/>
        <v>115.99599999999998</v>
      </c>
      <c r="M271" s="26"/>
      <c r="AE271" s="31">
        <f>O268</f>
        <v>118.3230111111111</v>
      </c>
      <c r="AF271" s="37">
        <f t="shared" si="53"/>
        <v>142.91514810786131</v>
      </c>
      <c r="AG271" s="37">
        <f t="shared" si="53"/>
        <v>93.730874114360873</v>
      </c>
    </row>
    <row r="272" spans="1:33" ht="17" thickTop="1" thickBot="1" x14ac:dyDescent="0.25">
      <c r="A272" s="33" t="s">
        <v>209</v>
      </c>
      <c r="C272" s="29">
        <v>2</v>
      </c>
      <c r="D272" s="29">
        <v>1</v>
      </c>
      <c r="E272">
        <v>64.7</v>
      </c>
      <c r="G272" s="25">
        <f t="shared" si="45"/>
        <v>0</v>
      </c>
      <c r="H272" s="25" t="str">
        <f t="shared" si="46"/>
        <v>F</v>
      </c>
      <c r="I272" s="38">
        <v>174.5</v>
      </c>
      <c r="J272" s="38">
        <v>69.900000000000006</v>
      </c>
      <c r="K272">
        <f t="shared" si="47"/>
        <v>102.82499999999999</v>
      </c>
      <c r="L272">
        <f t="shared" si="48"/>
        <v>61.077999999999918</v>
      </c>
      <c r="M272" s="26">
        <f>AVERAGE(K272:L272)</f>
        <v>81.951499999999953</v>
      </c>
      <c r="N272" s="27">
        <f>AVERAGE(M272:M274)</f>
        <v>89.847499999999968</v>
      </c>
      <c r="AD272" s="39">
        <f>$N$272</f>
        <v>89.847499999999968</v>
      </c>
      <c r="AE272" s="31">
        <f>O268</f>
        <v>118.3230111111111</v>
      </c>
      <c r="AF272" s="37">
        <f t="shared" si="53"/>
        <v>142.91514810786131</v>
      </c>
      <c r="AG272" s="37">
        <f t="shared" si="53"/>
        <v>93.730874114360873</v>
      </c>
    </row>
    <row r="273" spans="1:33" ht="17" thickTop="1" thickBot="1" x14ac:dyDescent="0.25">
      <c r="A273" s="33" t="s">
        <v>210</v>
      </c>
      <c r="D273">
        <v>2</v>
      </c>
      <c r="E273">
        <v>7710.74</v>
      </c>
      <c r="G273" s="25">
        <f t="shared" si="45"/>
        <v>0</v>
      </c>
      <c r="H273" s="25" t="str">
        <f t="shared" si="46"/>
        <v>F</v>
      </c>
      <c r="I273" s="38">
        <v>174.9</v>
      </c>
      <c r="J273" s="38">
        <v>63.5</v>
      </c>
      <c r="K273">
        <f t="shared" si="47"/>
        <v>101.96499999999997</v>
      </c>
      <c r="L273">
        <f t="shared" si="48"/>
        <v>104.46999999999997</v>
      </c>
      <c r="M273" s="26">
        <f>AVERAGE(K273:L273)</f>
        <v>103.21749999999997</v>
      </c>
      <c r="AD273" s="39">
        <f>$N$272</f>
        <v>89.847499999999968</v>
      </c>
      <c r="AE273" s="31">
        <f>O268</f>
        <v>118.3230111111111</v>
      </c>
      <c r="AF273" s="37">
        <f t="shared" si="53"/>
        <v>142.91514810786131</v>
      </c>
      <c r="AG273" s="37">
        <f t="shared" si="53"/>
        <v>93.730874114360873</v>
      </c>
    </row>
    <row r="274" spans="1:33" ht="17" thickTop="1" thickBot="1" x14ac:dyDescent="0.25">
      <c r="A274" s="33" t="s">
        <v>211</v>
      </c>
      <c r="D274">
        <v>3</v>
      </c>
      <c r="E274">
        <v>63.5</v>
      </c>
      <c r="G274" s="25">
        <f t="shared" si="45"/>
        <v>0</v>
      </c>
      <c r="H274" s="25" t="str">
        <f t="shared" si="46"/>
        <v>F</v>
      </c>
      <c r="I274" s="38">
        <v>179.5</v>
      </c>
      <c r="J274" s="38">
        <v>67.599999999999994</v>
      </c>
      <c r="K274">
        <f t="shared" si="47"/>
        <v>92.074999999999989</v>
      </c>
      <c r="L274">
        <f t="shared" si="48"/>
        <v>76.672000000000025</v>
      </c>
      <c r="M274" s="26">
        <f>AVERAGE(K274:L274)</f>
        <v>84.373500000000007</v>
      </c>
      <c r="AD274" s="39">
        <f>$N$272</f>
        <v>89.847499999999968</v>
      </c>
      <c r="AE274" s="31">
        <f>O268</f>
        <v>118.3230111111111</v>
      </c>
      <c r="AF274" s="37">
        <f t="shared" si="53"/>
        <v>142.91514810786131</v>
      </c>
      <c r="AG274" s="37">
        <f t="shared" si="53"/>
        <v>93.730874114360873</v>
      </c>
    </row>
    <row r="275" spans="1:33" ht="17" thickTop="1" thickBot="1" x14ac:dyDescent="0.25">
      <c r="D275" t="s">
        <v>208</v>
      </c>
      <c r="E275">
        <f>AVERAGE(E272:E274)</f>
        <v>2612.98</v>
      </c>
      <c r="F275" t="e">
        <f>AVERAGE(F272:F274)</f>
        <v>#DIV/0!</v>
      </c>
      <c r="G275" s="25" t="e">
        <f t="shared" si="45"/>
        <v>#DIV/0!</v>
      </c>
      <c r="H275" s="25" t="e">
        <f t="shared" si="46"/>
        <v>#DIV/0!</v>
      </c>
      <c r="I275">
        <f>AVERAGE(I272:I274)</f>
        <v>176.29999999999998</v>
      </c>
      <c r="J275">
        <f>AVERAGE(J272:J274)</f>
        <v>67</v>
      </c>
      <c r="K275">
        <f t="shared" si="47"/>
        <v>98.955000000000041</v>
      </c>
      <c r="L275">
        <f t="shared" si="48"/>
        <v>80.740000000000009</v>
      </c>
      <c r="M275" s="26"/>
      <c r="AE275" s="31">
        <f>O268</f>
        <v>118.3230111111111</v>
      </c>
      <c r="AF275" s="37">
        <f t="shared" si="53"/>
        <v>142.91514810786131</v>
      </c>
      <c r="AG275" s="37">
        <f t="shared" si="53"/>
        <v>93.730874114360873</v>
      </c>
    </row>
    <row r="276" spans="1:33" ht="17" thickTop="1" thickBot="1" x14ac:dyDescent="0.25">
      <c r="A276" s="33" t="s">
        <v>212</v>
      </c>
      <c r="C276" s="29">
        <v>3</v>
      </c>
      <c r="D276" s="29">
        <v>1</v>
      </c>
      <c r="E276" s="29">
        <v>4745.41</v>
      </c>
      <c r="F276" s="29"/>
      <c r="G276" s="25">
        <f t="shared" si="45"/>
        <v>0</v>
      </c>
      <c r="H276" s="25" t="str">
        <f t="shared" si="46"/>
        <v>F</v>
      </c>
      <c r="I276" s="29">
        <v>165.44</v>
      </c>
      <c r="J276" s="29">
        <v>66.069999999999993</v>
      </c>
      <c r="K276">
        <f t="shared" si="47"/>
        <v>122.30400000000003</v>
      </c>
      <c r="L276">
        <f t="shared" si="48"/>
        <v>87.045400000000029</v>
      </c>
      <c r="M276" s="26">
        <f>AVERAGE(K276:L276)</f>
        <v>104.67470000000003</v>
      </c>
      <c r="N276" s="27">
        <f>AVERAGE(M276:M278)</f>
        <v>117.54306666666666</v>
      </c>
      <c r="AD276" s="39">
        <f>N276</f>
        <v>117.54306666666666</v>
      </c>
      <c r="AE276" s="31">
        <f>O268</f>
        <v>118.3230111111111</v>
      </c>
      <c r="AF276" s="37">
        <f t="shared" si="53"/>
        <v>142.91514810786131</v>
      </c>
      <c r="AG276" s="37">
        <f t="shared" si="53"/>
        <v>93.730874114360873</v>
      </c>
    </row>
    <row r="277" spans="1:33" ht="17" thickTop="1" thickBot="1" x14ac:dyDescent="0.25">
      <c r="A277" s="33" t="s">
        <v>213</v>
      </c>
      <c r="D277">
        <v>2</v>
      </c>
      <c r="E277" s="38">
        <v>8456.15</v>
      </c>
      <c r="F277" s="38"/>
      <c r="G277" s="25">
        <f t="shared" si="45"/>
        <v>0</v>
      </c>
      <c r="H277" s="25" t="str">
        <f t="shared" si="46"/>
        <v>F</v>
      </c>
      <c r="I277" s="38">
        <v>150.4</v>
      </c>
      <c r="J277" s="38">
        <v>60.7</v>
      </c>
      <c r="K277">
        <f t="shared" si="47"/>
        <v>154.63999999999999</v>
      </c>
      <c r="L277">
        <f t="shared" si="48"/>
        <v>123.45399999999995</v>
      </c>
      <c r="M277" s="26">
        <f>AVERAGE(K277:L277)</f>
        <v>139.04699999999997</v>
      </c>
      <c r="AD277">
        <f>N276</f>
        <v>117.54306666666666</v>
      </c>
      <c r="AE277" s="31">
        <f>O268</f>
        <v>118.3230111111111</v>
      </c>
      <c r="AF277" s="37">
        <f t="shared" si="53"/>
        <v>142.91514810786131</v>
      </c>
      <c r="AG277" s="37">
        <f t="shared" si="53"/>
        <v>93.730874114360873</v>
      </c>
    </row>
    <row r="278" spans="1:33" ht="17" thickTop="1" thickBot="1" x14ac:dyDescent="0.25">
      <c r="A278" s="33" t="s">
        <v>214</v>
      </c>
      <c r="D278">
        <v>3</v>
      </c>
      <c r="E278" s="38">
        <v>60.7</v>
      </c>
      <c r="F278" s="38"/>
      <c r="G278" s="25">
        <f t="shared" si="45"/>
        <v>0</v>
      </c>
      <c r="H278" s="25" t="str">
        <f t="shared" si="46"/>
        <v>F</v>
      </c>
      <c r="I278" s="38">
        <v>163.30000000000001</v>
      </c>
      <c r="J278" s="38">
        <v>65.5</v>
      </c>
      <c r="K278">
        <f t="shared" si="47"/>
        <v>126.90499999999997</v>
      </c>
      <c r="L278">
        <f t="shared" si="48"/>
        <v>90.909999999999968</v>
      </c>
      <c r="M278" s="26">
        <f>AVERAGE(K278:L278)</f>
        <v>108.90749999999997</v>
      </c>
      <c r="AD278">
        <f>N276</f>
        <v>117.54306666666666</v>
      </c>
      <c r="AE278" s="31">
        <f>O268</f>
        <v>118.3230111111111</v>
      </c>
      <c r="AF278" s="37">
        <f t="shared" si="53"/>
        <v>142.91514810786131</v>
      </c>
      <c r="AG278" s="37">
        <f t="shared" si="53"/>
        <v>93.730874114360873</v>
      </c>
    </row>
    <row r="279" spans="1:33" ht="17" thickTop="1" thickBot="1" x14ac:dyDescent="0.25">
      <c r="D279" t="s">
        <v>208</v>
      </c>
      <c r="E279">
        <f>AVERAGE(E276:E278)</f>
        <v>4420.7533333333331</v>
      </c>
      <c r="F279" t="e">
        <f>AVERAGE(F276:F278)</f>
        <v>#DIV/0!</v>
      </c>
      <c r="G279" s="25" t="e">
        <f t="shared" si="45"/>
        <v>#DIV/0!</v>
      </c>
      <c r="H279" s="25" t="e">
        <f t="shared" si="46"/>
        <v>#DIV/0!</v>
      </c>
      <c r="I279">
        <f>AVERAGE(I276:I278)</f>
        <v>159.71333333333334</v>
      </c>
      <c r="J279">
        <f>AVERAGE(J276:J278)</f>
        <v>64.089999999999989</v>
      </c>
      <c r="K279">
        <f t="shared" si="47"/>
        <v>134.61633333333333</v>
      </c>
      <c r="L279">
        <f t="shared" si="48"/>
        <v>100.46980000000008</v>
      </c>
      <c r="M279" s="26"/>
      <c r="AE279" s="31">
        <f>O268</f>
        <v>118.3230111111111</v>
      </c>
      <c r="AF279" s="37">
        <f t="shared" si="53"/>
        <v>142.91514810786131</v>
      </c>
      <c r="AG279" s="37">
        <f t="shared" si="53"/>
        <v>93.730874114360873</v>
      </c>
    </row>
    <row r="280" spans="1:33" ht="17" thickTop="1" thickBot="1" x14ac:dyDescent="0.25">
      <c r="A280" s="33" t="s">
        <v>215</v>
      </c>
      <c r="C280" s="29">
        <v>4</v>
      </c>
      <c r="D280" s="29">
        <v>1</v>
      </c>
      <c r="E280" s="29">
        <v>65.5</v>
      </c>
      <c r="F280" s="29"/>
      <c r="G280" s="25">
        <f t="shared" si="45"/>
        <v>0</v>
      </c>
      <c r="H280" s="25" t="str">
        <f t="shared" si="46"/>
        <v>F</v>
      </c>
      <c r="I280" s="29">
        <v>137.5</v>
      </c>
      <c r="J280" s="29">
        <v>56.6</v>
      </c>
      <c r="K280">
        <f t="shared" si="47"/>
        <v>182.375</v>
      </c>
      <c r="L280">
        <f t="shared" si="48"/>
        <v>151.25199999999995</v>
      </c>
      <c r="M280" s="26">
        <f>AVERAGE(K280:L280)</f>
        <v>166.81349999999998</v>
      </c>
      <c r="N280" s="27">
        <f>AVERAGE(M280:M282)</f>
        <v>131.941</v>
      </c>
      <c r="AD280" s="39">
        <f>N280</f>
        <v>131.941</v>
      </c>
      <c r="AE280" s="31">
        <f>O268</f>
        <v>118.3230111111111</v>
      </c>
      <c r="AF280" s="37">
        <f t="shared" si="53"/>
        <v>142.91514810786131</v>
      </c>
      <c r="AG280" s="37">
        <f t="shared" si="53"/>
        <v>93.730874114360873</v>
      </c>
    </row>
    <row r="281" spans="1:33" ht="17" thickTop="1" thickBot="1" x14ac:dyDescent="0.25">
      <c r="A281" s="33" t="s">
        <v>216</v>
      </c>
      <c r="D281">
        <v>2</v>
      </c>
      <c r="E281" s="38">
        <v>4987.17</v>
      </c>
      <c r="F281" s="38"/>
      <c r="G281" s="25">
        <f t="shared" si="45"/>
        <v>0</v>
      </c>
      <c r="H281" s="25" t="str">
        <f t="shared" si="46"/>
        <v>F</v>
      </c>
      <c r="I281" s="38">
        <v>166.5</v>
      </c>
      <c r="J281" s="38">
        <v>66.7</v>
      </c>
      <c r="K281">
        <f t="shared" si="47"/>
        <v>120.02500000000003</v>
      </c>
      <c r="L281">
        <f t="shared" si="48"/>
        <v>82.773999999999944</v>
      </c>
      <c r="M281" s="26">
        <f>AVERAGE(K281:L281)</f>
        <v>101.39949999999999</v>
      </c>
      <c r="AD281">
        <f>N280</f>
        <v>131.941</v>
      </c>
      <c r="AE281" s="31">
        <f>O268</f>
        <v>118.3230111111111</v>
      </c>
      <c r="AF281" s="37">
        <f t="shared" si="53"/>
        <v>142.91514810786131</v>
      </c>
      <c r="AG281" s="37">
        <f t="shared" si="53"/>
        <v>93.730874114360873</v>
      </c>
    </row>
    <row r="282" spans="1:33" ht="17" thickTop="1" thickBot="1" x14ac:dyDescent="0.25">
      <c r="A282" s="33" t="s">
        <v>217</v>
      </c>
      <c r="D282">
        <v>3</v>
      </c>
      <c r="E282" s="38">
        <v>66.7</v>
      </c>
      <c r="F282" s="38"/>
      <c r="G282" s="25">
        <f t="shared" si="45"/>
        <v>0</v>
      </c>
      <c r="H282" s="25" t="str">
        <f t="shared" si="46"/>
        <v>F</v>
      </c>
      <c r="I282" s="38">
        <v>166.4</v>
      </c>
      <c r="J282" s="38">
        <v>59</v>
      </c>
      <c r="K282">
        <f t="shared" si="47"/>
        <v>120.24000000000001</v>
      </c>
      <c r="L282">
        <f t="shared" si="48"/>
        <v>134.97999999999996</v>
      </c>
      <c r="M282" s="26">
        <f>AVERAGE(K282:L282)</f>
        <v>127.60999999999999</v>
      </c>
      <c r="AD282">
        <f>N280</f>
        <v>131.941</v>
      </c>
      <c r="AE282" s="31">
        <f>O268</f>
        <v>118.3230111111111</v>
      </c>
      <c r="AF282" s="37">
        <f t="shared" si="53"/>
        <v>142.91514810786131</v>
      </c>
      <c r="AG282" s="37">
        <f t="shared" si="53"/>
        <v>93.730874114360873</v>
      </c>
    </row>
    <row r="283" spans="1:33" ht="17" thickTop="1" thickBot="1" x14ac:dyDescent="0.25">
      <c r="D283" t="s">
        <v>208</v>
      </c>
      <c r="E283">
        <f>AVERAGE(E280:E282)</f>
        <v>1706.4566666666667</v>
      </c>
      <c r="F283" t="e">
        <f>AVERAGE(F280:F282)</f>
        <v>#DIV/0!</v>
      </c>
      <c r="G283" s="25" t="e">
        <f t="shared" si="45"/>
        <v>#DIV/0!</v>
      </c>
      <c r="H283" s="25" t="e">
        <f t="shared" si="46"/>
        <v>#DIV/0!</v>
      </c>
      <c r="I283">
        <f>AVERAGE(I280:I282)</f>
        <v>156.79999999999998</v>
      </c>
      <c r="J283">
        <f>AVERAGE(J280:J282)</f>
        <v>60.766666666666673</v>
      </c>
      <c r="K283">
        <f t="shared" si="47"/>
        <v>140.88000000000005</v>
      </c>
      <c r="L283">
        <f t="shared" si="48"/>
        <v>123.00199999999995</v>
      </c>
      <c r="M283" s="26"/>
      <c r="AE283" s="31">
        <f>O268</f>
        <v>118.3230111111111</v>
      </c>
      <c r="AF283" s="37">
        <f t="shared" si="53"/>
        <v>142.91514810786131</v>
      </c>
      <c r="AG283" s="37">
        <f t="shared" si="53"/>
        <v>93.730874114360873</v>
      </c>
    </row>
    <row r="284" spans="1:33" ht="17" thickTop="1" thickBot="1" x14ac:dyDescent="0.25">
      <c r="A284" s="33" t="s">
        <v>218</v>
      </c>
      <c r="C284" s="29">
        <v>5</v>
      </c>
      <c r="D284" s="29">
        <v>1</v>
      </c>
      <c r="E284" s="29">
        <v>8908.9</v>
      </c>
      <c r="F284" s="29"/>
      <c r="G284" s="25">
        <f t="shared" si="45"/>
        <v>0</v>
      </c>
      <c r="H284" s="25" t="str">
        <f t="shared" si="46"/>
        <v>F</v>
      </c>
      <c r="I284" s="29">
        <v>152.19999999999999</v>
      </c>
      <c r="J284" s="29">
        <v>59.2</v>
      </c>
      <c r="K284">
        <f t="shared" si="47"/>
        <v>150.77000000000004</v>
      </c>
      <c r="L284">
        <f t="shared" si="48"/>
        <v>133.62399999999997</v>
      </c>
      <c r="M284" s="26">
        <f>AVERAGE(K284:L284)</f>
        <v>142.197</v>
      </c>
      <c r="N284" s="27">
        <f>AVERAGE(M284:M286)</f>
        <v>128.0385</v>
      </c>
      <c r="AD284" s="39">
        <f>N284</f>
        <v>128.0385</v>
      </c>
      <c r="AE284" s="31">
        <f>O268</f>
        <v>118.3230111111111</v>
      </c>
      <c r="AF284" s="37">
        <f t="shared" si="53"/>
        <v>142.91514810786131</v>
      </c>
      <c r="AG284" s="37">
        <f t="shared" si="53"/>
        <v>93.730874114360873</v>
      </c>
    </row>
    <row r="285" spans="1:33" ht="17" thickTop="1" thickBot="1" x14ac:dyDescent="0.25">
      <c r="A285" s="33" t="s">
        <v>219</v>
      </c>
      <c r="D285">
        <v>2</v>
      </c>
      <c r="E285" s="38">
        <v>59.2</v>
      </c>
      <c r="F285" s="38"/>
      <c r="G285" s="25">
        <f t="shared" si="45"/>
        <v>0</v>
      </c>
      <c r="H285" s="25" t="str">
        <f t="shared" si="46"/>
        <v>F</v>
      </c>
      <c r="I285" s="38">
        <v>156.6</v>
      </c>
      <c r="J285" s="38">
        <v>63.6</v>
      </c>
      <c r="K285">
        <f t="shared" si="47"/>
        <v>141.31</v>
      </c>
      <c r="L285">
        <f t="shared" si="48"/>
        <v>103.79199999999997</v>
      </c>
      <c r="M285" s="26">
        <f>AVERAGE(K285:L285)</f>
        <v>122.55099999999999</v>
      </c>
      <c r="AD285">
        <f>N284</f>
        <v>128.0385</v>
      </c>
      <c r="AE285" s="31">
        <f>O268</f>
        <v>118.3230111111111</v>
      </c>
      <c r="AF285" s="37">
        <f t="shared" ref="AF285:AG290" si="54">AF284</f>
        <v>142.91514810786131</v>
      </c>
      <c r="AG285" s="37">
        <f t="shared" si="54"/>
        <v>93.730874114360873</v>
      </c>
    </row>
    <row r="286" spans="1:33" ht="17" thickTop="1" thickBot="1" x14ac:dyDescent="0.25">
      <c r="A286" s="33" t="s">
        <v>220</v>
      </c>
      <c r="D286">
        <v>3</v>
      </c>
      <c r="E286" s="38">
        <v>7131.61</v>
      </c>
      <c r="F286" s="38"/>
      <c r="G286" s="25">
        <f t="shared" si="45"/>
        <v>0</v>
      </c>
      <c r="H286" s="25" t="str">
        <f t="shared" si="46"/>
        <v>F</v>
      </c>
      <c r="I286" s="38">
        <v>158.30000000000001</v>
      </c>
      <c r="J286" s="38">
        <v>64</v>
      </c>
      <c r="K286">
        <f t="shared" si="47"/>
        <v>137.65499999999997</v>
      </c>
      <c r="L286">
        <f t="shared" si="48"/>
        <v>101.07999999999998</v>
      </c>
      <c r="M286" s="48">
        <f>AVERAGE(K286:L286)</f>
        <v>119.36749999999998</v>
      </c>
      <c r="AD286">
        <f>N284</f>
        <v>128.0385</v>
      </c>
      <c r="AE286" s="31">
        <f>O268</f>
        <v>118.3230111111111</v>
      </c>
      <c r="AF286" s="37">
        <f t="shared" si="54"/>
        <v>142.91514810786131</v>
      </c>
      <c r="AG286" s="37">
        <f t="shared" si="54"/>
        <v>93.730874114360873</v>
      </c>
    </row>
    <row r="287" spans="1:33" ht="17" thickTop="1" thickBot="1" x14ac:dyDescent="0.25">
      <c r="D287" t="s">
        <v>208</v>
      </c>
      <c r="E287">
        <f>AVERAGE(E284:E286)</f>
        <v>5366.57</v>
      </c>
      <c r="F287" t="e">
        <f>AVERAGE(F284:F286)</f>
        <v>#DIV/0!</v>
      </c>
      <c r="G287" s="25" t="e">
        <f t="shared" si="45"/>
        <v>#DIV/0!</v>
      </c>
      <c r="H287" s="25" t="e">
        <f t="shared" si="46"/>
        <v>#DIV/0!</v>
      </c>
      <c r="I287">
        <f>AVERAGE(I284:I286)</f>
        <v>155.69999999999999</v>
      </c>
      <c r="J287">
        <f>AVERAGE(J284:J286)</f>
        <v>62.266666666666673</v>
      </c>
      <c r="K287">
        <f t="shared" si="47"/>
        <v>143.24500000000006</v>
      </c>
      <c r="L287">
        <f t="shared" si="48"/>
        <v>112.83199999999994</v>
      </c>
      <c r="M287" s="26"/>
      <c r="AE287" s="31">
        <f>O268</f>
        <v>118.3230111111111</v>
      </c>
      <c r="AF287" s="37">
        <f t="shared" si="54"/>
        <v>142.91514810786131</v>
      </c>
      <c r="AG287" s="37">
        <f t="shared" si="54"/>
        <v>93.730874114360873</v>
      </c>
    </row>
    <row r="288" spans="1:33" ht="17" thickTop="1" thickBot="1" x14ac:dyDescent="0.25">
      <c r="A288" s="33" t="s">
        <v>221</v>
      </c>
      <c r="C288" s="41">
        <v>6</v>
      </c>
      <c r="D288" s="41">
        <v>1</v>
      </c>
      <c r="E288" s="41">
        <v>8175.19</v>
      </c>
      <c r="F288" s="41"/>
      <c r="G288" s="25">
        <f t="shared" si="45"/>
        <v>0</v>
      </c>
      <c r="H288" s="25" t="str">
        <f t="shared" si="46"/>
        <v>F</v>
      </c>
      <c r="I288" s="41">
        <v>144</v>
      </c>
      <c r="J288" s="41">
        <v>65.099999999999994</v>
      </c>
      <c r="K288">
        <f t="shared" si="47"/>
        <v>168.40000000000003</v>
      </c>
      <c r="L288">
        <f t="shared" si="48"/>
        <v>93.622000000000014</v>
      </c>
      <c r="M288" s="26">
        <f>AVERAGE(K288:L288)</f>
        <v>131.01100000000002</v>
      </c>
      <c r="N288" s="27">
        <f>AVERAGE(M288:M290)</f>
        <v>135.55833333333334</v>
      </c>
      <c r="AD288" s="42">
        <f>N288</f>
        <v>135.55833333333334</v>
      </c>
      <c r="AE288" s="31">
        <f>O268</f>
        <v>118.3230111111111</v>
      </c>
      <c r="AF288" s="37">
        <f t="shared" si="54"/>
        <v>142.91514810786131</v>
      </c>
      <c r="AG288" s="37">
        <f t="shared" si="54"/>
        <v>93.730874114360873</v>
      </c>
    </row>
    <row r="289" spans="1:33" ht="17" thickTop="1" thickBot="1" x14ac:dyDescent="0.25">
      <c r="A289" s="33" t="s">
        <v>222</v>
      </c>
      <c r="D289">
        <v>2</v>
      </c>
      <c r="E289" s="43">
        <v>7791.03</v>
      </c>
      <c r="F289" s="43"/>
      <c r="G289" s="25">
        <f t="shared" si="45"/>
        <v>0</v>
      </c>
      <c r="H289" s="25" t="str">
        <f t="shared" si="46"/>
        <v>F</v>
      </c>
      <c r="I289" s="43">
        <v>159.80000000000001</v>
      </c>
      <c r="J289" s="43">
        <v>54.6</v>
      </c>
      <c r="K289">
        <f t="shared" si="47"/>
        <v>134.43</v>
      </c>
      <c r="L289">
        <f t="shared" si="48"/>
        <v>164.81199999999995</v>
      </c>
      <c r="M289" s="26">
        <f>AVERAGE(K289:L289)</f>
        <v>149.62099999999998</v>
      </c>
      <c r="AD289">
        <f>N288</f>
        <v>135.55833333333334</v>
      </c>
      <c r="AE289" s="31">
        <f>O268</f>
        <v>118.3230111111111</v>
      </c>
      <c r="AF289" s="37">
        <f t="shared" si="54"/>
        <v>142.91514810786131</v>
      </c>
      <c r="AG289" s="37">
        <f t="shared" si="54"/>
        <v>93.730874114360873</v>
      </c>
    </row>
    <row r="290" spans="1:33" ht="17" thickTop="1" thickBot="1" x14ac:dyDescent="0.25">
      <c r="A290" s="33" t="s">
        <v>223</v>
      </c>
      <c r="D290">
        <v>3</v>
      </c>
      <c r="E290" s="43">
        <v>7791.03</v>
      </c>
      <c r="F290" s="43"/>
      <c r="G290" s="25">
        <f t="shared" si="45"/>
        <v>0</v>
      </c>
      <c r="H290" s="25" t="str">
        <f t="shared" si="46"/>
        <v>F</v>
      </c>
      <c r="I290" s="43">
        <v>133.80000000000001</v>
      </c>
      <c r="J290" s="43">
        <v>69.8</v>
      </c>
      <c r="K290">
        <f t="shared" si="47"/>
        <v>190.32999999999998</v>
      </c>
      <c r="L290">
        <f t="shared" si="48"/>
        <v>61.756000000000029</v>
      </c>
      <c r="M290" s="26">
        <f>AVERAGE(K290:L290)</f>
        <v>126.04300000000001</v>
      </c>
      <c r="AD290">
        <f>N288</f>
        <v>135.55833333333334</v>
      </c>
      <c r="AE290" s="31">
        <f>O268</f>
        <v>118.3230111111111</v>
      </c>
      <c r="AF290" s="37">
        <f t="shared" si="54"/>
        <v>142.91514810786131</v>
      </c>
      <c r="AG290" s="37">
        <f t="shared" si="54"/>
        <v>93.730874114360873</v>
      </c>
    </row>
    <row r="291" spans="1:33" ht="17" thickTop="1" thickBot="1" x14ac:dyDescent="0.25">
      <c r="D291" t="s">
        <v>208</v>
      </c>
      <c r="E291">
        <f>AVERAGE(E288:E290)</f>
        <v>7919.083333333333</v>
      </c>
      <c r="F291" t="e">
        <f>AVERAGE(F288:F290)</f>
        <v>#DIV/0!</v>
      </c>
      <c r="G291" s="25" t="e">
        <f t="shared" si="45"/>
        <v>#DIV/0!</v>
      </c>
      <c r="H291" s="25" t="e">
        <f t="shared" si="46"/>
        <v>#DIV/0!</v>
      </c>
      <c r="I291">
        <f>AVERAGE(I288:I290)</f>
        <v>145.86666666666667</v>
      </c>
      <c r="J291">
        <f>AVERAGE(J288:J290)</f>
        <v>63.166666666666664</v>
      </c>
      <c r="K291">
        <f t="shared" si="47"/>
        <v>164.38666666666666</v>
      </c>
      <c r="L291">
        <f t="shared" si="48"/>
        <v>106.73000000000002</v>
      </c>
      <c r="M291" s="26"/>
    </row>
    <row r="292" spans="1:33" s="25" customFormat="1" ht="17" thickTop="1" thickBot="1" x14ac:dyDescent="0.25">
      <c r="A292" s="23" t="s">
        <v>204</v>
      </c>
      <c r="B292" s="24" t="s">
        <v>237</v>
      </c>
      <c r="C292" s="25">
        <v>1</v>
      </c>
      <c r="D292" s="25">
        <v>1</v>
      </c>
      <c r="E292" s="25">
        <v>11315.75</v>
      </c>
      <c r="G292" s="25">
        <f t="shared" si="45"/>
        <v>0</v>
      </c>
      <c r="H292" s="25" t="str">
        <f t="shared" si="46"/>
        <v>F</v>
      </c>
      <c r="I292" s="25">
        <v>164.9</v>
      </c>
      <c r="J292" s="25">
        <v>62.6</v>
      </c>
      <c r="K292" s="25">
        <f t="shared" si="47"/>
        <v>123.46499999999997</v>
      </c>
      <c r="L292" s="25">
        <f t="shared" si="48"/>
        <v>110.572</v>
      </c>
      <c r="M292" s="26">
        <f>AVERAGE(K292:L292)</f>
        <v>117.01849999999999</v>
      </c>
      <c r="N292" s="27">
        <f>AVERAGE(M292:M294)</f>
        <v>123.74933333333335</v>
      </c>
      <c r="O292" s="45">
        <f>AVERAGE(N292,N300,N304,N308,N312)</f>
        <v>129.26040000000003</v>
      </c>
      <c r="P292" s="25">
        <f>AVERAGE(K292:K294,K296:K298,K300:K302,K304:K306,K308:K310,K312:K314)</f>
        <v>139.81694444444446</v>
      </c>
      <c r="Q292" s="25">
        <f>AVERAGE(L292:L294,L296:L298,L300:L302,L304:L306,L308:L310,L312:L314)</f>
        <v>104.95966666666666</v>
      </c>
      <c r="S292" s="46">
        <f>_xlfn.STDEV.S(M292:M294,M300,M304:M306,M308:M310,M312:M314, M302, M301)</f>
        <v>8.2620684698203739</v>
      </c>
      <c r="T292">
        <f t="shared" ref="T292:U292" si="55">AVERAGE(I292:I315)</f>
        <v>157.29444444444442</v>
      </c>
      <c r="U292">
        <f t="shared" si="55"/>
        <v>63.427777777777784</v>
      </c>
      <c r="AD292" s="31">
        <f>$N$292</f>
        <v>123.74933333333335</v>
      </c>
      <c r="AE292" s="31">
        <f>O292</f>
        <v>129.26040000000003</v>
      </c>
      <c r="AF292" s="47">
        <f>O292+S292</f>
        <v>137.52246846982041</v>
      </c>
      <c r="AG292" s="47">
        <f>O292-S292</f>
        <v>120.99833153017966</v>
      </c>
    </row>
    <row r="293" spans="1:33" ht="17" thickTop="1" thickBot="1" x14ac:dyDescent="0.25">
      <c r="A293" s="33" t="s">
        <v>206</v>
      </c>
      <c r="D293">
        <v>2</v>
      </c>
      <c r="E293">
        <v>62.6</v>
      </c>
      <c r="G293" s="25">
        <f t="shared" si="45"/>
        <v>0</v>
      </c>
      <c r="H293" s="25" t="str">
        <f t="shared" si="46"/>
        <v>F</v>
      </c>
      <c r="I293">
        <v>163.69999999999999</v>
      </c>
      <c r="J293">
        <v>60.3</v>
      </c>
      <c r="K293">
        <f t="shared" si="47"/>
        <v>126.04500000000002</v>
      </c>
      <c r="L293">
        <f t="shared" si="48"/>
        <v>126.166</v>
      </c>
      <c r="M293" s="26">
        <f>AVERAGE(K293:L293)</f>
        <v>126.10550000000001</v>
      </c>
      <c r="AD293">
        <f>N292</f>
        <v>123.74933333333335</v>
      </c>
      <c r="AE293" s="31">
        <f>O292</f>
        <v>129.26040000000003</v>
      </c>
      <c r="AF293" s="37">
        <f t="shared" ref="AF293:AG308" si="56">AF292</f>
        <v>137.52246846982041</v>
      </c>
      <c r="AG293" s="37">
        <f t="shared" si="56"/>
        <v>120.99833153017966</v>
      </c>
    </row>
    <row r="294" spans="1:33" ht="17" thickTop="1" thickBot="1" x14ac:dyDescent="0.25">
      <c r="A294" s="33" t="s">
        <v>207</v>
      </c>
      <c r="D294">
        <v>3</v>
      </c>
      <c r="E294">
        <v>60.3</v>
      </c>
      <c r="G294" s="25">
        <f t="shared" si="45"/>
        <v>0</v>
      </c>
      <c r="H294" s="25" t="str">
        <f t="shared" si="46"/>
        <v>F</v>
      </c>
      <c r="I294" s="38">
        <v>155.19999999999999</v>
      </c>
      <c r="J294" s="38">
        <v>62.4</v>
      </c>
      <c r="K294">
        <f t="shared" si="47"/>
        <v>144.32000000000005</v>
      </c>
      <c r="L294">
        <f t="shared" si="48"/>
        <v>111.928</v>
      </c>
      <c r="M294" s="26">
        <f>AVERAGE(K294:L294)</f>
        <v>128.12400000000002</v>
      </c>
      <c r="AD294">
        <f>N292</f>
        <v>123.74933333333335</v>
      </c>
      <c r="AE294" s="31">
        <f>O292</f>
        <v>129.26040000000003</v>
      </c>
      <c r="AF294" s="37">
        <f t="shared" si="56"/>
        <v>137.52246846982041</v>
      </c>
      <c r="AG294" s="37">
        <f t="shared" si="56"/>
        <v>120.99833153017966</v>
      </c>
    </row>
    <row r="295" spans="1:33" ht="17" thickTop="1" thickBot="1" x14ac:dyDescent="0.25">
      <c r="D295" t="s">
        <v>208</v>
      </c>
      <c r="E295">
        <f>AVERAGE(E292:E294)</f>
        <v>3812.8833333333332</v>
      </c>
      <c r="F295" t="e">
        <f>AVERAGE(F292:F294)</f>
        <v>#DIV/0!</v>
      </c>
      <c r="G295" s="25" t="e">
        <f t="shared" si="45"/>
        <v>#DIV/0!</v>
      </c>
      <c r="H295" s="25" t="e">
        <f t="shared" si="46"/>
        <v>#DIV/0!</v>
      </c>
      <c r="I295">
        <f>AVERAGE(I292:I294)</f>
        <v>161.26666666666668</v>
      </c>
      <c r="J295">
        <f>AVERAGE(J292:J294)</f>
        <v>61.766666666666673</v>
      </c>
      <c r="K295">
        <f t="shared" si="47"/>
        <v>131.27666666666664</v>
      </c>
      <c r="L295">
        <f t="shared" si="48"/>
        <v>116.22199999999992</v>
      </c>
      <c r="M295" s="26"/>
      <c r="AE295" s="31">
        <f>O292</f>
        <v>129.26040000000003</v>
      </c>
      <c r="AF295" s="37">
        <f t="shared" si="56"/>
        <v>137.52246846982041</v>
      </c>
      <c r="AG295" s="37">
        <f t="shared" si="56"/>
        <v>120.99833153017966</v>
      </c>
    </row>
    <row r="296" spans="1:33" ht="17" thickTop="1" thickBot="1" x14ac:dyDescent="0.25">
      <c r="A296" s="33" t="s">
        <v>209</v>
      </c>
      <c r="C296" s="29">
        <v>2</v>
      </c>
      <c r="D296" s="29">
        <v>1</v>
      </c>
      <c r="E296">
        <v>4674.25</v>
      </c>
      <c r="G296" s="25">
        <f t="shared" si="45"/>
        <v>0</v>
      </c>
      <c r="H296" s="25" t="str">
        <f t="shared" si="46"/>
        <v>F</v>
      </c>
      <c r="I296" s="38">
        <v>154.30000000000001</v>
      </c>
      <c r="J296" s="38">
        <v>72</v>
      </c>
      <c r="K296">
        <f t="shared" si="47"/>
        <v>146.255</v>
      </c>
      <c r="L296">
        <f t="shared" si="48"/>
        <v>46.839999999999975</v>
      </c>
      <c r="M296" s="26">
        <f>AVERAGE(K296:L296)</f>
        <v>96.547499999999985</v>
      </c>
      <c r="N296" s="27">
        <f>AVERAGE(M296:M298)</f>
        <v>88.027833333333334</v>
      </c>
      <c r="AD296" s="39">
        <f>$N$296</f>
        <v>88.027833333333334</v>
      </c>
      <c r="AE296" s="31">
        <f>O292</f>
        <v>129.26040000000003</v>
      </c>
      <c r="AF296" s="37">
        <f t="shared" si="56"/>
        <v>137.52246846982041</v>
      </c>
      <c r="AG296" s="37">
        <f t="shared" si="56"/>
        <v>120.99833153017966</v>
      </c>
    </row>
    <row r="297" spans="1:33" ht="17" thickTop="1" thickBot="1" x14ac:dyDescent="0.25">
      <c r="A297" s="33" t="s">
        <v>210</v>
      </c>
      <c r="D297">
        <v>2</v>
      </c>
      <c r="E297">
        <v>4600.4399999999996</v>
      </c>
      <c r="G297" s="25">
        <f t="shared" si="45"/>
        <v>0</v>
      </c>
      <c r="H297" s="25" t="str">
        <f t="shared" si="46"/>
        <v>F</v>
      </c>
      <c r="I297" s="38">
        <v>157.5</v>
      </c>
      <c r="J297" s="38">
        <v>73.3</v>
      </c>
      <c r="K297">
        <f t="shared" si="47"/>
        <v>139.375</v>
      </c>
      <c r="L297">
        <f t="shared" si="48"/>
        <v>38.02600000000001</v>
      </c>
      <c r="M297" s="26">
        <f>AVERAGE(K297:L297)</f>
        <v>88.700500000000005</v>
      </c>
      <c r="AD297" s="39">
        <f>$N$296</f>
        <v>88.027833333333334</v>
      </c>
      <c r="AE297" s="31">
        <f>O292</f>
        <v>129.26040000000003</v>
      </c>
      <c r="AF297" s="37">
        <f t="shared" si="56"/>
        <v>137.52246846982041</v>
      </c>
      <c r="AG297" s="37">
        <f t="shared" si="56"/>
        <v>120.99833153017966</v>
      </c>
    </row>
    <row r="298" spans="1:33" ht="17" thickTop="1" thickBot="1" x14ac:dyDescent="0.25">
      <c r="A298" s="33" t="s">
        <v>211</v>
      </c>
      <c r="D298">
        <v>3</v>
      </c>
      <c r="E298">
        <v>73.3</v>
      </c>
      <c r="G298" s="25">
        <f t="shared" si="45"/>
        <v>0</v>
      </c>
      <c r="H298" s="25" t="str">
        <f t="shared" si="46"/>
        <v>F</v>
      </c>
      <c r="I298" s="38">
        <v>165.1</v>
      </c>
      <c r="J298" s="38">
        <v>73.8</v>
      </c>
      <c r="K298">
        <f t="shared" si="47"/>
        <v>123.03500000000003</v>
      </c>
      <c r="L298">
        <f t="shared" si="48"/>
        <v>34.636000000000024</v>
      </c>
      <c r="M298" s="26">
        <f>AVERAGE(K298:L298)</f>
        <v>78.835500000000025</v>
      </c>
      <c r="AD298" s="39">
        <f>$N$296</f>
        <v>88.027833333333334</v>
      </c>
      <c r="AE298" s="31">
        <f>O292</f>
        <v>129.26040000000003</v>
      </c>
      <c r="AF298" s="37">
        <f t="shared" si="56"/>
        <v>137.52246846982041</v>
      </c>
      <c r="AG298" s="37">
        <f t="shared" si="56"/>
        <v>120.99833153017966</v>
      </c>
    </row>
    <row r="299" spans="1:33" ht="17" thickTop="1" thickBot="1" x14ac:dyDescent="0.25">
      <c r="D299" t="s">
        <v>208</v>
      </c>
      <c r="E299">
        <f>AVERAGE(E296:E298)</f>
        <v>3115.996666666666</v>
      </c>
      <c r="F299" t="e">
        <f>AVERAGE(F296:F298)</f>
        <v>#DIV/0!</v>
      </c>
      <c r="G299" s="25" t="e">
        <f t="shared" si="45"/>
        <v>#DIV/0!</v>
      </c>
      <c r="H299" s="25" t="e">
        <f t="shared" si="46"/>
        <v>#DIV/0!</v>
      </c>
      <c r="I299">
        <f>AVERAGE(I296:I298)</f>
        <v>158.96666666666667</v>
      </c>
      <c r="J299">
        <f>AVERAGE(J296:J298)</f>
        <v>73.033333333333346</v>
      </c>
      <c r="K299">
        <f t="shared" si="47"/>
        <v>136.22166666666669</v>
      </c>
      <c r="L299">
        <f t="shared" si="48"/>
        <v>39.833999999999889</v>
      </c>
      <c r="M299" s="26"/>
      <c r="AE299" s="31">
        <f>O292</f>
        <v>129.26040000000003</v>
      </c>
      <c r="AF299" s="37">
        <f t="shared" si="56"/>
        <v>137.52246846982041</v>
      </c>
      <c r="AG299" s="37">
        <f t="shared" si="56"/>
        <v>120.99833153017966</v>
      </c>
    </row>
    <row r="300" spans="1:33" ht="17" thickTop="1" thickBot="1" x14ac:dyDescent="0.25">
      <c r="A300" s="33" t="s">
        <v>212</v>
      </c>
      <c r="C300" s="29">
        <v>3</v>
      </c>
      <c r="D300" s="29">
        <v>1</v>
      </c>
      <c r="E300" s="29">
        <v>73.8</v>
      </c>
      <c r="F300" s="29"/>
      <c r="G300" s="25">
        <f t="shared" si="45"/>
        <v>0</v>
      </c>
      <c r="H300" s="25" t="str">
        <f t="shared" si="46"/>
        <v>F</v>
      </c>
      <c r="I300" s="29">
        <v>159.4</v>
      </c>
      <c r="J300" s="29">
        <v>60.8</v>
      </c>
      <c r="K300">
        <f t="shared" si="47"/>
        <v>135.29000000000002</v>
      </c>
      <c r="L300">
        <f t="shared" si="48"/>
        <v>122.77600000000001</v>
      </c>
      <c r="M300" s="26">
        <f>AVERAGE(K300:L300)</f>
        <v>129.03300000000002</v>
      </c>
      <c r="N300" s="27">
        <f>AVERAGE(M300:M302)</f>
        <v>132.26066666666668</v>
      </c>
      <c r="AD300" s="39">
        <f>N300</f>
        <v>132.26066666666668</v>
      </c>
      <c r="AE300" s="31">
        <f>O292</f>
        <v>129.26040000000003</v>
      </c>
      <c r="AF300" s="37">
        <f t="shared" si="56"/>
        <v>137.52246846982041</v>
      </c>
      <c r="AG300" s="37">
        <f t="shared" si="56"/>
        <v>120.99833153017966</v>
      </c>
    </row>
    <row r="301" spans="1:33" ht="17" thickTop="1" thickBot="1" x14ac:dyDescent="0.25">
      <c r="A301" s="33" t="s">
        <v>213</v>
      </c>
      <c r="D301">
        <v>2</v>
      </c>
      <c r="E301" s="38">
        <v>9498.77</v>
      </c>
      <c r="F301" s="38"/>
      <c r="G301" s="25">
        <f t="shared" si="45"/>
        <v>0</v>
      </c>
      <c r="H301" s="25" t="str">
        <f t="shared" si="46"/>
        <v>F</v>
      </c>
      <c r="I301" s="38">
        <v>158.9</v>
      </c>
      <c r="J301" s="38">
        <v>60.4</v>
      </c>
      <c r="K301">
        <f t="shared" si="47"/>
        <v>136.36500000000001</v>
      </c>
      <c r="L301">
        <f t="shared" si="48"/>
        <v>125.488</v>
      </c>
      <c r="M301" s="26">
        <f>AVERAGE(K301:L301)</f>
        <v>130.9265</v>
      </c>
      <c r="AD301">
        <f>N300</f>
        <v>132.26066666666668</v>
      </c>
      <c r="AE301" s="31">
        <f>O292</f>
        <v>129.26040000000003</v>
      </c>
      <c r="AF301" s="37">
        <f t="shared" si="56"/>
        <v>137.52246846982041</v>
      </c>
      <c r="AG301" s="37">
        <f t="shared" si="56"/>
        <v>120.99833153017966</v>
      </c>
    </row>
    <row r="302" spans="1:33" ht="17" thickTop="1" thickBot="1" x14ac:dyDescent="0.25">
      <c r="A302" s="33" t="s">
        <v>214</v>
      </c>
      <c r="D302">
        <v>3</v>
      </c>
      <c r="E302" s="38">
        <v>13551.87</v>
      </c>
      <c r="F302" s="38">
        <v>60.5</v>
      </c>
      <c r="G302" s="25">
        <f t="shared" si="45"/>
        <v>4.4643285391610162E-3</v>
      </c>
      <c r="H302" s="25" t="str">
        <f t="shared" si="46"/>
        <v>F</v>
      </c>
      <c r="I302" s="38">
        <v>153.1</v>
      </c>
      <c r="J302" s="38">
        <v>60.5</v>
      </c>
      <c r="K302">
        <f t="shared" si="47"/>
        <v>148.83500000000004</v>
      </c>
      <c r="L302">
        <f t="shared" si="48"/>
        <v>124.81</v>
      </c>
      <c r="M302" s="26">
        <f>AVERAGE(K302:L302)</f>
        <v>136.82250000000002</v>
      </c>
      <c r="AD302">
        <f>N300</f>
        <v>132.26066666666668</v>
      </c>
      <c r="AE302" s="31">
        <f>O292</f>
        <v>129.26040000000003</v>
      </c>
      <c r="AF302" s="37">
        <f t="shared" si="56"/>
        <v>137.52246846982041</v>
      </c>
      <c r="AG302" s="37">
        <f t="shared" si="56"/>
        <v>120.99833153017966</v>
      </c>
    </row>
    <row r="303" spans="1:33" ht="17" thickTop="1" thickBot="1" x14ac:dyDescent="0.25">
      <c r="D303" t="s">
        <v>208</v>
      </c>
      <c r="E303">
        <f>AVERAGE(E300:E302)</f>
        <v>7708.1466666666674</v>
      </c>
      <c r="F303">
        <f>AVERAGE(F300:F302)</f>
        <v>60.5</v>
      </c>
      <c r="G303" s="25">
        <f t="shared" si="45"/>
        <v>7.8488387178240852E-3</v>
      </c>
      <c r="H303" s="25" t="str">
        <f t="shared" si="46"/>
        <v>F</v>
      </c>
      <c r="I303">
        <f>AVERAGE(I300:I302)</f>
        <v>157.13333333333333</v>
      </c>
      <c r="J303">
        <f>AVERAGE(J300:J302)</f>
        <v>60.566666666666663</v>
      </c>
      <c r="K303">
        <f t="shared" si="47"/>
        <v>140.16333333333336</v>
      </c>
      <c r="L303">
        <f t="shared" si="48"/>
        <v>124.358</v>
      </c>
      <c r="M303" s="26"/>
      <c r="AE303" s="31">
        <f>O292</f>
        <v>129.26040000000003</v>
      </c>
      <c r="AF303" s="37">
        <f t="shared" si="56"/>
        <v>137.52246846982041</v>
      </c>
      <c r="AG303" s="37">
        <f t="shared" si="56"/>
        <v>120.99833153017966</v>
      </c>
    </row>
    <row r="304" spans="1:33" ht="17" thickTop="1" thickBot="1" x14ac:dyDescent="0.25">
      <c r="A304" s="33" t="s">
        <v>215</v>
      </c>
      <c r="C304" s="29">
        <v>4</v>
      </c>
      <c r="D304" s="29">
        <v>1</v>
      </c>
      <c r="E304" s="29">
        <v>60.5</v>
      </c>
      <c r="F304" s="29"/>
      <c r="G304" s="25">
        <f t="shared" si="45"/>
        <v>0</v>
      </c>
      <c r="H304" s="25" t="str">
        <f t="shared" si="46"/>
        <v>F</v>
      </c>
      <c r="I304" s="29">
        <v>162.9</v>
      </c>
      <c r="J304" s="29">
        <v>61.3</v>
      </c>
      <c r="K304">
        <f t="shared" si="47"/>
        <v>127.76499999999999</v>
      </c>
      <c r="L304">
        <f t="shared" si="48"/>
        <v>119.38600000000002</v>
      </c>
      <c r="M304" s="26">
        <f>AVERAGE(K304:L304)</f>
        <v>123.57550000000001</v>
      </c>
      <c r="N304" s="27">
        <f>AVERAGE(M304:M306)</f>
        <v>123.6366666666667</v>
      </c>
      <c r="AD304" s="39">
        <f>N304</f>
        <v>123.6366666666667</v>
      </c>
      <c r="AE304" s="31">
        <f>O292</f>
        <v>129.26040000000003</v>
      </c>
      <c r="AF304" s="37">
        <f t="shared" si="56"/>
        <v>137.52246846982041</v>
      </c>
      <c r="AG304" s="37">
        <f t="shared" si="56"/>
        <v>120.99833153017966</v>
      </c>
    </row>
    <row r="305" spans="1:33" ht="17" thickTop="1" thickBot="1" x14ac:dyDescent="0.25">
      <c r="A305" s="33" t="s">
        <v>216</v>
      </c>
      <c r="D305">
        <v>2</v>
      </c>
      <c r="E305" s="38">
        <v>8354.23</v>
      </c>
      <c r="F305" s="38"/>
      <c r="G305" s="25">
        <f t="shared" si="45"/>
        <v>0</v>
      </c>
      <c r="H305" s="25" t="str">
        <f t="shared" si="46"/>
        <v>F</v>
      </c>
      <c r="I305" s="38">
        <v>150.6</v>
      </c>
      <c r="J305" s="38">
        <v>61.7</v>
      </c>
      <c r="K305">
        <f t="shared" si="47"/>
        <v>154.21000000000004</v>
      </c>
      <c r="L305">
        <f t="shared" si="48"/>
        <v>116.67399999999998</v>
      </c>
      <c r="M305" s="26">
        <f>AVERAGE(K305:L305)</f>
        <v>135.44200000000001</v>
      </c>
      <c r="AD305">
        <f>N304</f>
        <v>123.6366666666667</v>
      </c>
      <c r="AE305" s="31">
        <f>O292</f>
        <v>129.26040000000003</v>
      </c>
      <c r="AF305" s="37">
        <f t="shared" si="56"/>
        <v>137.52246846982041</v>
      </c>
      <c r="AG305" s="37">
        <f t="shared" si="56"/>
        <v>120.99833153017966</v>
      </c>
    </row>
    <row r="306" spans="1:33" ht="17" thickTop="1" thickBot="1" x14ac:dyDescent="0.25">
      <c r="A306" s="33" t="s">
        <v>217</v>
      </c>
      <c r="D306">
        <v>3</v>
      </c>
      <c r="E306" s="38">
        <v>6851.98</v>
      </c>
      <c r="F306" s="38"/>
      <c r="G306" s="25">
        <f t="shared" si="45"/>
        <v>0</v>
      </c>
      <c r="H306" s="25" t="str">
        <f t="shared" si="46"/>
        <v>F</v>
      </c>
      <c r="I306" s="38">
        <v>162.1</v>
      </c>
      <c r="J306" s="38">
        <v>65</v>
      </c>
      <c r="K306">
        <f t="shared" si="47"/>
        <v>129.48500000000001</v>
      </c>
      <c r="L306">
        <f t="shared" si="48"/>
        <v>94.300000000000011</v>
      </c>
      <c r="M306" s="26">
        <f>AVERAGE(K306:L306)</f>
        <v>111.89250000000001</v>
      </c>
      <c r="AD306">
        <f>N304</f>
        <v>123.6366666666667</v>
      </c>
      <c r="AE306" s="31">
        <f>O292</f>
        <v>129.26040000000003</v>
      </c>
      <c r="AF306" s="37">
        <f t="shared" si="56"/>
        <v>137.52246846982041</v>
      </c>
      <c r="AG306" s="37">
        <f t="shared" si="56"/>
        <v>120.99833153017966</v>
      </c>
    </row>
    <row r="307" spans="1:33" ht="17" thickTop="1" thickBot="1" x14ac:dyDescent="0.25">
      <c r="D307" t="s">
        <v>208</v>
      </c>
      <c r="E307">
        <f>AVERAGE(E304:E306)</f>
        <v>5088.9033333333327</v>
      </c>
      <c r="F307" t="e">
        <f>AVERAGE(F304:F306)</f>
        <v>#DIV/0!</v>
      </c>
      <c r="G307" s="25" t="e">
        <f t="shared" si="45"/>
        <v>#DIV/0!</v>
      </c>
      <c r="H307" s="25" t="e">
        <f t="shared" si="46"/>
        <v>#DIV/0!</v>
      </c>
      <c r="I307">
        <f>AVERAGE(I304:I306)</f>
        <v>158.53333333333333</v>
      </c>
      <c r="J307">
        <f>AVERAGE(J304:J306)</f>
        <v>62.666666666666664</v>
      </c>
      <c r="K307">
        <f t="shared" si="47"/>
        <v>137.15333333333336</v>
      </c>
      <c r="L307">
        <f t="shared" si="48"/>
        <v>110.12</v>
      </c>
      <c r="M307" s="26"/>
      <c r="AE307" s="31">
        <f>O292</f>
        <v>129.26040000000003</v>
      </c>
      <c r="AF307" s="37">
        <f t="shared" si="56"/>
        <v>137.52246846982041</v>
      </c>
      <c r="AG307" s="37">
        <f t="shared" si="56"/>
        <v>120.99833153017966</v>
      </c>
    </row>
    <row r="308" spans="1:33" ht="17" thickTop="1" thickBot="1" x14ac:dyDescent="0.25">
      <c r="A308" s="33" t="s">
        <v>218</v>
      </c>
      <c r="C308" s="29">
        <v>5</v>
      </c>
      <c r="D308" s="29">
        <v>1</v>
      </c>
      <c r="E308" s="29">
        <v>16624.37</v>
      </c>
      <c r="F308" s="29"/>
      <c r="G308" s="25">
        <f t="shared" ref="G308:G339" si="57">F308/E308</f>
        <v>0</v>
      </c>
      <c r="H308" s="25" t="str">
        <f t="shared" ref="H308:H339" si="58">IF(G308&lt;1.5, "F", "G")</f>
        <v>F</v>
      </c>
      <c r="I308" s="29">
        <v>153.6</v>
      </c>
      <c r="J308" s="29">
        <v>60.9</v>
      </c>
      <c r="K308">
        <f t="shared" ref="K308:K371" si="59">-2.15*I308+478</f>
        <v>147.76000000000005</v>
      </c>
      <c r="L308">
        <f t="shared" ref="L308:L371" si="60">-6.78*J308+535</f>
        <v>122.09800000000001</v>
      </c>
      <c r="M308" s="26">
        <f>AVERAGE(K308:L308)</f>
        <v>134.92900000000003</v>
      </c>
      <c r="N308" s="27">
        <f>AVERAGE(M308:M310)</f>
        <v>129.58733333333336</v>
      </c>
      <c r="AD308" s="39">
        <f>N308</f>
        <v>129.58733333333336</v>
      </c>
      <c r="AE308" s="31">
        <f>O292</f>
        <v>129.26040000000003</v>
      </c>
      <c r="AF308" s="37">
        <f t="shared" si="56"/>
        <v>137.52246846982041</v>
      </c>
      <c r="AG308" s="37">
        <f t="shared" si="56"/>
        <v>120.99833153017966</v>
      </c>
    </row>
    <row r="309" spans="1:33" ht="17" thickTop="1" thickBot="1" x14ac:dyDescent="0.25">
      <c r="A309" s="33" t="s">
        <v>219</v>
      </c>
      <c r="D309">
        <v>2</v>
      </c>
      <c r="E309" s="38">
        <v>7078.37</v>
      </c>
      <c r="F309" s="38"/>
      <c r="G309" s="25">
        <f t="shared" si="57"/>
        <v>0</v>
      </c>
      <c r="H309" s="25" t="str">
        <f t="shared" si="58"/>
        <v>F</v>
      </c>
      <c r="I309" s="38">
        <v>155.1</v>
      </c>
      <c r="J309" s="38">
        <v>61.7</v>
      </c>
      <c r="K309">
        <f t="shared" si="59"/>
        <v>144.53500000000003</v>
      </c>
      <c r="L309">
        <f t="shared" si="60"/>
        <v>116.67399999999998</v>
      </c>
      <c r="M309" s="26">
        <f>AVERAGE(K309:L309)</f>
        <v>130.6045</v>
      </c>
      <c r="AD309">
        <f>N308</f>
        <v>129.58733333333336</v>
      </c>
      <c r="AE309" s="31">
        <f>O292</f>
        <v>129.26040000000003</v>
      </c>
      <c r="AF309" s="37">
        <f t="shared" ref="AF309:AG314" si="61">AF308</f>
        <v>137.52246846982041</v>
      </c>
      <c r="AG309" s="37">
        <f t="shared" si="61"/>
        <v>120.99833153017966</v>
      </c>
    </row>
    <row r="310" spans="1:33" ht="17" thickTop="1" thickBot="1" x14ac:dyDescent="0.25">
      <c r="A310" s="33" t="s">
        <v>220</v>
      </c>
      <c r="D310">
        <v>3</v>
      </c>
      <c r="E310" s="38">
        <v>6707.96</v>
      </c>
      <c r="F310" s="38"/>
      <c r="G310" s="25">
        <f t="shared" si="57"/>
        <v>0</v>
      </c>
      <c r="H310" s="25" t="str">
        <f t="shared" si="58"/>
        <v>F</v>
      </c>
      <c r="I310" s="38">
        <v>160.69999999999999</v>
      </c>
      <c r="J310" s="38">
        <v>62.1</v>
      </c>
      <c r="K310">
        <f t="shared" si="59"/>
        <v>132.49500000000006</v>
      </c>
      <c r="L310">
        <f t="shared" si="60"/>
        <v>113.96199999999999</v>
      </c>
      <c r="M310" s="48">
        <f>AVERAGE(K310:L310)</f>
        <v>123.22850000000003</v>
      </c>
      <c r="AD310">
        <f>N308</f>
        <v>129.58733333333336</v>
      </c>
      <c r="AE310" s="31">
        <f>O292</f>
        <v>129.26040000000003</v>
      </c>
      <c r="AF310" s="37">
        <f t="shared" si="61"/>
        <v>137.52246846982041</v>
      </c>
      <c r="AG310" s="37">
        <f t="shared" si="61"/>
        <v>120.99833153017966</v>
      </c>
    </row>
    <row r="311" spans="1:33" ht="17" thickTop="1" thickBot="1" x14ac:dyDescent="0.25">
      <c r="D311" t="s">
        <v>208</v>
      </c>
      <c r="E311">
        <f>AVERAGE(E308:E310)</f>
        <v>10136.9</v>
      </c>
      <c r="F311" t="e">
        <f>AVERAGE(F308:F310)</f>
        <v>#DIV/0!</v>
      </c>
      <c r="G311" s="25" t="e">
        <f t="shared" si="57"/>
        <v>#DIV/0!</v>
      </c>
      <c r="H311" s="25" t="e">
        <f t="shared" si="58"/>
        <v>#DIV/0!</v>
      </c>
      <c r="I311">
        <f>AVERAGE(I308:I310)</f>
        <v>156.46666666666667</v>
      </c>
      <c r="J311">
        <f>AVERAGE(J308:J310)</f>
        <v>61.566666666666663</v>
      </c>
      <c r="K311">
        <f t="shared" si="59"/>
        <v>141.59666666666669</v>
      </c>
      <c r="L311">
        <f t="shared" si="60"/>
        <v>117.57800000000003</v>
      </c>
      <c r="M311" s="26"/>
      <c r="AE311" s="31">
        <f>O292</f>
        <v>129.26040000000003</v>
      </c>
      <c r="AF311" s="37">
        <f t="shared" si="61"/>
        <v>137.52246846982041</v>
      </c>
      <c r="AG311" s="37">
        <f t="shared" si="61"/>
        <v>120.99833153017966</v>
      </c>
    </row>
    <row r="312" spans="1:33" ht="17" thickTop="1" thickBot="1" x14ac:dyDescent="0.25">
      <c r="A312" s="33" t="s">
        <v>221</v>
      </c>
      <c r="C312" s="41">
        <v>6</v>
      </c>
      <c r="D312" s="41">
        <v>1</v>
      </c>
      <c r="E312" s="41">
        <v>62.1</v>
      </c>
      <c r="F312" s="41"/>
      <c r="G312" s="25">
        <f t="shared" si="57"/>
        <v>0</v>
      </c>
      <c r="H312" s="25" t="str">
        <f t="shared" si="58"/>
        <v>F</v>
      </c>
      <c r="I312" s="41">
        <v>151.4</v>
      </c>
      <c r="J312" s="41">
        <v>61</v>
      </c>
      <c r="K312">
        <f t="shared" si="59"/>
        <v>152.49</v>
      </c>
      <c r="L312">
        <f t="shared" si="60"/>
        <v>121.41999999999996</v>
      </c>
      <c r="M312" s="26">
        <f>AVERAGE(K312:L312)</f>
        <v>136.95499999999998</v>
      </c>
      <c r="N312" s="27">
        <f>AVERAGE(M312:M314)</f>
        <v>137.06799999999998</v>
      </c>
      <c r="AD312" s="42">
        <f>N312</f>
        <v>137.06799999999998</v>
      </c>
      <c r="AE312" s="31">
        <f>O292</f>
        <v>129.26040000000003</v>
      </c>
      <c r="AF312" s="37">
        <f t="shared" si="61"/>
        <v>137.52246846982041</v>
      </c>
      <c r="AG312" s="37">
        <f t="shared" si="61"/>
        <v>120.99833153017966</v>
      </c>
    </row>
    <row r="313" spans="1:33" ht="17" thickTop="1" thickBot="1" x14ac:dyDescent="0.25">
      <c r="A313" s="33" t="s">
        <v>222</v>
      </c>
      <c r="D313">
        <v>2</v>
      </c>
      <c r="E313" s="43">
        <v>12613.11</v>
      </c>
      <c r="F313" s="43"/>
      <c r="G313" s="25">
        <f t="shared" si="57"/>
        <v>0</v>
      </c>
      <c r="H313" s="25" t="str">
        <f t="shared" si="58"/>
        <v>F</v>
      </c>
      <c r="I313" s="43">
        <v>153.19999999999999</v>
      </c>
      <c r="J313" s="43">
        <v>58.2</v>
      </c>
      <c r="K313">
        <f t="shared" si="59"/>
        <v>148.62000000000006</v>
      </c>
      <c r="L313">
        <f t="shared" si="60"/>
        <v>140.40399999999994</v>
      </c>
      <c r="M313" s="26">
        <f>AVERAGE(K313:L313)</f>
        <v>144.512</v>
      </c>
      <c r="AD313">
        <f>N312</f>
        <v>137.06799999999998</v>
      </c>
      <c r="AE313" s="31">
        <f>O292</f>
        <v>129.26040000000003</v>
      </c>
      <c r="AF313" s="37">
        <f t="shared" si="61"/>
        <v>137.52246846982041</v>
      </c>
      <c r="AG313" s="37">
        <f t="shared" si="61"/>
        <v>120.99833153017966</v>
      </c>
    </row>
    <row r="314" spans="1:33" ht="17" thickTop="1" thickBot="1" x14ac:dyDescent="0.25">
      <c r="A314" s="33" t="s">
        <v>223</v>
      </c>
      <c r="D314">
        <v>3</v>
      </c>
      <c r="E314" s="43">
        <v>9977.49</v>
      </c>
      <c r="F314" s="43"/>
      <c r="G314" s="25">
        <f t="shared" si="57"/>
        <v>0</v>
      </c>
      <c r="H314" s="25" t="str">
        <f t="shared" si="58"/>
        <v>F</v>
      </c>
      <c r="I314" s="43">
        <v>149.6</v>
      </c>
      <c r="J314" s="43">
        <v>63.7</v>
      </c>
      <c r="K314">
        <f t="shared" si="59"/>
        <v>156.36000000000001</v>
      </c>
      <c r="L314">
        <f t="shared" si="60"/>
        <v>103.11399999999998</v>
      </c>
      <c r="M314" s="26">
        <f>AVERAGE(K314:L314)</f>
        <v>129.73699999999999</v>
      </c>
      <c r="AD314">
        <f>N312</f>
        <v>137.06799999999998</v>
      </c>
      <c r="AE314" s="31">
        <f>O292</f>
        <v>129.26040000000003</v>
      </c>
      <c r="AF314" s="37">
        <f t="shared" si="61"/>
        <v>137.52246846982041</v>
      </c>
      <c r="AG314" s="37">
        <f t="shared" si="61"/>
        <v>120.99833153017966</v>
      </c>
    </row>
    <row r="315" spans="1:33" ht="17" thickTop="1" thickBot="1" x14ac:dyDescent="0.25">
      <c r="D315" t="s">
        <v>208</v>
      </c>
      <c r="E315">
        <f>AVERAGE(E312:E314)</f>
        <v>7550.9000000000005</v>
      </c>
      <c r="F315" t="e">
        <f>AVERAGE(F312:F314)</f>
        <v>#DIV/0!</v>
      </c>
      <c r="G315" s="25" t="e">
        <f t="shared" si="57"/>
        <v>#DIV/0!</v>
      </c>
      <c r="H315" s="25" t="e">
        <f t="shared" si="58"/>
        <v>#DIV/0!</v>
      </c>
      <c r="I315">
        <f>AVERAGE(I312:I314)</f>
        <v>151.4</v>
      </c>
      <c r="J315">
        <f>AVERAGE(J312:J314)</f>
        <v>60.966666666666669</v>
      </c>
      <c r="K315">
        <f t="shared" si="59"/>
        <v>152.49</v>
      </c>
      <c r="L315">
        <f t="shared" si="60"/>
        <v>121.64599999999996</v>
      </c>
      <c r="M315" s="26"/>
    </row>
    <row r="316" spans="1:33" s="25" customFormat="1" ht="17" thickTop="1" thickBot="1" x14ac:dyDescent="0.25">
      <c r="A316" s="23" t="s">
        <v>204</v>
      </c>
      <c r="B316" s="24" t="s">
        <v>238</v>
      </c>
      <c r="C316" s="25">
        <v>1</v>
      </c>
      <c r="D316" s="25">
        <v>1</v>
      </c>
      <c r="E316" s="25">
        <v>7920.48</v>
      </c>
      <c r="G316" s="25">
        <f t="shared" si="57"/>
        <v>0</v>
      </c>
      <c r="H316" s="25" t="str">
        <f t="shared" si="58"/>
        <v>F</v>
      </c>
      <c r="I316" s="25">
        <v>139.30000000000001</v>
      </c>
      <c r="J316" s="25">
        <v>51.9</v>
      </c>
      <c r="K316" s="25">
        <f t="shared" si="59"/>
        <v>178.505</v>
      </c>
      <c r="L316" s="25">
        <f t="shared" si="60"/>
        <v>183.11799999999999</v>
      </c>
      <c r="M316" s="26">
        <f>AVERAGE(K316:L316)</f>
        <v>180.8115</v>
      </c>
      <c r="N316" s="27">
        <f>AVERAGE(M316:M318)</f>
        <v>173.1</v>
      </c>
      <c r="O316" s="45">
        <f>AVERAGE(N316,N320,N324,N328,N332,N336)</f>
        <v>175.24030555555555</v>
      </c>
      <c r="P316" s="25">
        <f>AVERAGE(K316:K318,K320:K322,K324:K326,K328:K330,K332:K334,K336:K338)</f>
        <v>174.93361111111111</v>
      </c>
      <c r="Q316" s="25">
        <f>AVERAGE(L316:L318,L320:L322,L324:L326,L328:L330,L332:L334,L336:L338)</f>
        <v>175.54699999999997</v>
      </c>
      <c r="S316" s="46">
        <f>_xlfn.STDEV.S(M316:M318,M320:M322,M324,M328:M330,M332:M334,M336:M338, M326, M325)</f>
        <v>19.345134568533567</v>
      </c>
      <c r="T316">
        <f t="shared" ref="T316:U316" si="62">AVERAGE(I316:I339)</f>
        <v>140.9</v>
      </c>
      <c r="U316">
        <f t="shared" si="62"/>
        <v>52.913043478260867</v>
      </c>
      <c r="AD316" s="31">
        <f>$N$316</f>
        <v>173.1</v>
      </c>
      <c r="AE316" s="31">
        <f>O316</f>
        <v>175.24030555555555</v>
      </c>
      <c r="AF316" s="47">
        <f>O316+S316</f>
        <v>194.58544012408913</v>
      </c>
      <c r="AG316" s="47">
        <f>O316-S316</f>
        <v>155.89517098702197</v>
      </c>
    </row>
    <row r="317" spans="1:33" ht="17" thickTop="1" thickBot="1" x14ac:dyDescent="0.25">
      <c r="A317" s="33" t="s">
        <v>206</v>
      </c>
      <c r="D317">
        <v>2</v>
      </c>
      <c r="E317">
        <v>12467.81</v>
      </c>
      <c r="G317" s="25">
        <f t="shared" si="57"/>
        <v>0</v>
      </c>
      <c r="H317" s="25" t="str">
        <f t="shared" si="58"/>
        <v>F</v>
      </c>
      <c r="I317">
        <v>129.30000000000001</v>
      </c>
      <c r="J317">
        <v>49.7</v>
      </c>
      <c r="K317">
        <f t="shared" si="59"/>
        <v>200.005</v>
      </c>
      <c r="L317">
        <f t="shared" si="60"/>
        <v>198.03399999999999</v>
      </c>
      <c r="M317" s="26">
        <f>AVERAGE(K317:L317)</f>
        <v>199.01949999999999</v>
      </c>
      <c r="AD317">
        <f>N316</f>
        <v>173.1</v>
      </c>
      <c r="AE317" s="31">
        <f>O316</f>
        <v>175.24030555555555</v>
      </c>
      <c r="AF317" s="37">
        <f t="shared" ref="AF317:AG332" si="63">AF316</f>
        <v>194.58544012408913</v>
      </c>
      <c r="AG317" s="37">
        <f t="shared" si="63"/>
        <v>155.89517098702197</v>
      </c>
    </row>
    <row r="318" spans="1:33" ht="17" thickTop="1" thickBot="1" x14ac:dyDescent="0.25">
      <c r="A318" s="33" t="s">
        <v>207</v>
      </c>
      <c r="D318">
        <v>3</v>
      </c>
      <c r="E318">
        <v>4197.54</v>
      </c>
      <c r="G318" s="25">
        <f t="shared" si="57"/>
        <v>0</v>
      </c>
      <c r="H318" s="25" t="str">
        <f t="shared" si="58"/>
        <v>F</v>
      </c>
      <c r="I318" s="38">
        <v>147.80000000000001</v>
      </c>
      <c r="J318" s="38">
        <v>61.4</v>
      </c>
      <c r="K318">
        <f t="shared" si="59"/>
        <v>160.22999999999996</v>
      </c>
      <c r="L318">
        <f t="shared" si="60"/>
        <v>118.70799999999997</v>
      </c>
      <c r="M318" s="26">
        <f>AVERAGE(K318:L318)</f>
        <v>139.46899999999997</v>
      </c>
      <c r="AD318">
        <f>N316</f>
        <v>173.1</v>
      </c>
      <c r="AE318" s="31">
        <f>O316</f>
        <v>175.24030555555555</v>
      </c>
      <c r="AF318" s="37">
        <f t="shared" si="63"/>
        <v>194.58544012408913</v>
      </c>
      <c r="AG318" s="37">
        <f t="shared" si="63"/>
        <v>155.89517098702197</v>
      </c>
    </row>
    <row r="319" spans="1:33" ht="17" thickTop="1" thickBot="1" x14ac:dyDescent="0.25">
      <c r="D319" t="s">
        <v>208</v>
      </c>
      <c r="E319">
        <f>AVERAGE(E316:E318)</f>
        <v>8195.2766666666666</v>
      </c>
      <c r="F319" t="e">
        <f>AVERAGE(F316:F318)</f>
        <v>#DIV/0!</v>
      </c>
      <c r="G319" s="25" t="e">
        <f t="shared" si="57"/>
        <v>#DIV/0!</v>
      </c>
      <c r="H319" s="25" t="e">
        <f t="shared" si="58"/>
        <v>#DIV/0!</v>
      </c>
      <c r="I319">
        <f>AVERAGE(I316:I318)</f>
        <v>138.80000000000001</v>
      </c>
      <c r="J319">
        <f>AVERAGE(J316:J318)</f>
        <v>54.333333333333336</v>
      </c>
      <c r="K319">
        <f t="shared" si="59"/>
        <v>179.57999999999998</v>
      </c>
      <c r="L319">
        <f t="shared" si="60"/>
        <v>166.61999999999995</v>
      </c>
      <c r="M319" s="26"/>
      <c r="AE319" s="31">
        <f>O316</f>
        <v>175.24030555555555</v>
      </c>
      <c r="AF319" s="37">
        <f t="shared" si="63"/>
        <v>194.58544012408913</v>
      </c>
      <c r="AG319" s="37">
        <f t="shared" si="63"/>
        <v>155.89517098702197</v>
      </c>
    </row>
    <row r="320" spans="1:33" ht="17" thickTop="1" thickBot="1" x14ac:dyDescent="0.25">
      <c r="A320" s="33" t="s">
        <v>209</v>
      </c>
      <c r="C320" s="29">
        <v>2</v>
      </c>
      <c r="D320" s="29">
        <v>1</v>
      </c>
      <c r="E320">
        <v>135.9</v>
      </c>
      <c r="F320">
        <v>54.5</v>
      </c>
      <c r="G320" s="25">
        <f t="shared" si="57"/>
        <v>0.40103016924208973</v>
      </c>
      <c r="H320" s="25" t="str">
        <f t="shared" si="58"/>
        <v>F</v>
      </c>
      <c r="I320">
        <v>135.9</v>
      </c>
      <c r="J320">
        <v>54.5</v>
      </c>
      <c r="K320">
        <f t="shared" si="59"/>
        <v>185.815</v>
      </c>
      <c r="L320">
        <f t="shared" si="60"/>
        <v>165.49</v>
      </c>
      <c r="M320" s="26">
        <f>AVERAGE(K320:L320)</f>
        <v>175.6525</v>
      </c>
      <c r="N320" s="27">
        <f>AVERAGE(M320:M322)</f>
        <v>177.83249999999998</v>
      </c>
      <c r="AD320" s="39">
        <f>$N$320</f>
        <v>177.83249999999998</v>
      </c>
      <c r="AE320" s="31">
        <f>O316</f>
        <v>175.24030555555555</v>
      </c>
      <c r="AF320" s="37">
        <f t="shared" si="63"/>
        <v>194.58544012408913</v>
      </c>
      <c r="AG320" s="37">
        <f t="shared" si="63"/>
        <v>155.89517098702197</v>
      </c>
    </row>
    <row r="321" spans="1:33" ht="17" thickTop="1" thickBot="1" x14ac:dyDescent="0.25">
      <c r="A321" s="33" t="s">
        <v>210</v>
      </c>
      <c r="D321">
        <v>2</v>
      </c>
      <c r="E321">
        <v>1310.19</v>
      </c>
      <c r="G321" s="25">
        <f t="shared" si="57"/>
        <v>0</v>
      </c>
      <c r="H321" s="25" t="str">
        <f t="shared" si="58"/>
        <v>F</v>
      </c>
      <c r="I321" s="38">
        <v>138.69999999999999</v>
      </c>
      <c r="J321" s="38">
        <v>57.6</v>
      </c>
      <c r="K321">
        <f t="shared" si="59"/>
        <v>179.79500000000002</v>
      </c>
      <c r="L321">
        <f t="shared" si="60"/>
        <v>144.47199999999998</v>
      </c>
      <c r="M321" s="26">
        <f>AVERAGE(K321:L321)</f>
        <v>162.1335</v>
      </c>
      <c r="AD321" s="39">
        <f>$N$320</f>
        <v>177.83249999999998</v>
      </c>
      <c r="AE321" s="31">
        <f>O316</f>
        <v>175.24030555555555</v>
      </c>
      <c r="AF321" s="37">
        <f t="shared" si="63"/>
        <v>194.58544012408913</v>
      </c>
      <c r="AG321" s="37">
        <f t="shared" si="63"/>
        <v>155.89517098702197</v>
      </c>
    </row>
    <row r="322" spans="1:33" ht="17" thickTop="1" thickBot="1" x14ac:dyDescent="0.25">
      <c r="A322" s="33" t="s">
        <v>211</v>
      </c>
      <c r="D322">
        <v>3</v>
      </c>
      <c r="E322">
        <v>11413.39</v>
      </c>
      <c r="G322" s="25">
        <f t="shared" si="57"/>
        <v>0</v>
      </c>
      <c r="H322" s="25" t="str">
        <f t="shared" si="58"/>
        <v>F</v>
      </c>
      <c r="I322" s="38">
        <v>134.9</v>
      </c>
      <c r="J322" s="38">
        <v>48.9</v>
      </c>
      <c r="K322">
        <f t="shared" si="59"/>
        <v>187.96499999999997</v>
      </c>
      <c r="L322">
        <f t="shared" si="60"/>
        <v>203.45799999999997</v>
      </c>
      <c r="M322" s="26">
        <f>AVERAGE(K322:L322)</f>
        <v>195.71149999999997</v>
      </c>
      <c r="AD322" s="39">
        <f>$N$320</f>
        <v>177.83249999999998</v>
      </c>
      <c r="AE322" s="31">
        <f>O316</f>
        <v>175.24030555555555</v>
      </c>
      <c r="AF322" s="37">
        <f t="shared" si="63"/>
        <v>194.58544012408913</v>
      </c>
      <c r="AG322" s="37">
        <f t="shared" si="63"/>
        <v>155.89517098702197</v>
      </c>
    </row>
    <row r="323" spans="1:33" ht="17" thickTop="1" thickBot="1" x14ac:dyDescent="0.25">
      <c r="D323" t="s">
        <v>208</v>
      </c>
      <c r="E323">
        <f>AVERAGE(E320:E322)</f>
        <v>4286.4933333333329</v>
      </c>
      <c r="F323">
        <f>AVERAGE(F320:F322)</f>
        <v>54.5</v>
      </c>
      <c r="G323" s="25">
        <f t="shared" si="57"/>
        <v>1.271435547938175E-2</v>
      </c>
      <c r="H323" s="25" t="str">
        <f t="shared" si="58"/>
        <v>F</v>
      </c>
      <c r="I323">
        <f>AVERAGE(I320:I322)</f>
        <v>136.5</v>
      </c>
      <c r="J323">
        <f>AVERAGE(J320:J322)</f>
        <v>53.666666666666664</v>
      </c>
      <c r="K323">
        <f t="shared" si="59"/>
        <v>184.52500000000003</v>
      </c>
      <c r="L323">
        <f t="shared" si="60"/>
        <v>171.14</v>
      </c>
      <c r="M323" s="26"/>
      <c r="AE323" s="31">
        <f>O316</f>
        <v>175.24030555555555</v>
      </c>
      <c r="AF323" s="37">
        <f t="shared" si="63"/>
        <v>194.58544012408913</v>
      </c>
      <c r="AG323" s="37">
        <f t="shared" si="63"/>
        <v>155.89517098702197</v>
      </c>
    </row>
    <row r="324" spans="1:33" ht="17" thickTop="1" thickBot="1" x14ac:dyDescent="0.25">
      <c r="A324" s="33" t="s">
        <v>212</v>
      </c>
      <c r="C324" s="29">
        <v>3</v>
      </c>
      <c r="D324" s="29">
        <v>1</v>
      </c>
      <c r="E324" s="29">
        <v>135.6</v>
      </c>
      <c r="F324" s="29">
        <v>51</v>
      </c>
      <c r="G324" s="25">
        <f t="shared" si="57"/>
        <v>0.37610619469026552</v>
      </c>
      <c r="H324" s="25" t="str">
        <f t="shared" si="58"/>
        <v>F</v>
      </c>
      <c r="I324" s="29">
        <v>135.6</v>
      </c>
      <c r="J324" s="29">
        <v>51</v>
      </c>
      <c r="K324">
        <f t="shared" si="59"/>
        <v>186.46000000000004</v>
      </c>
      <c r="L324">
        <f t="shared" si="60"/>
        <v>189.21999999999997</v>
      </c>
      <c r="M324" s="26">
        <f>AVERAGE(K324:L324)</f>
        <v>187.84</v>
      </c>
      <c r="N324" s="27">
        <f>AVERAGE(M324:M326)</f>
        <v>185.53866666666667</v>
      </c>
      <c r="AD324" s="39">
        <f>N324</f>
        <v>185.53866666666667</v>
      </c>
      <c r="AE324" s="31">
        <f>O316</f>
        <v>175.24030555555555</v>
      </c>
      <c r="AF324" s="37">
        <f t="shared" si="63"/>
        <v>194.58544012408913</v>
      </c>
      <c r="AG324" s="37">
        <f t="shared" si="63"/>
        <v>155.89517098702197</v>
      </c>
    </row>
    <row r="325" spans="1:33" ht="17" thickTop="1" thickBot="1" x14ac:dyDescent="0.25">
      <c r="A325" s="33" t="s">
        <v>213</v>
      </c>
      <c r="D325">
        <v>2</v>
      </c>
      <c r="E325" s="38">
        <v>13167.92</v>
      </c>
      <c r="F325" s="38"/>
      <c r="G325" s="25">
        <f t="shared" si="57"/>
        <v>0</v>
      </c>
      <c r="H325" s="25" t="str">
        <f t="shared" si="58"/>
        <v>F</v>
      </c>
      <c r="I325" s="38">
        <v>135.30000000000001</v>
      </c>
      <c r="J325" s="38">
        <v>49.4</v>
      </c>
      <c r="K325">
        <f t="shared" si="59"/>
        <v>187.10499999999996</v>
      </c>
      <c r="L325">
        <f t="shared" si="60"/>
        <v>200.06799999999998</v>
      </c>
      <c r="M325" s="26">
        <f>AVERAGE(K325:L325)</f>
        <v>193.58649999999997</v>
      </c>
      <c r="AD325">
        <f>N324</f>
        <v>185.53866666666667</v>
      </c>
      <c r="AE325" s="31">
        <f>O316</f>
        <v>175.24030555555555</v>
      </c>
      <c r="AF325" s="37">
        <f t="shared" si="63"/>
        <v>194.58544012408913</v>
      </c>
      <c r="AG325" s="37">
        <f t="shared" si="63"/>
        <v>155.89517098702197</v>
      </c>
    </row>
    <row r="326" spans="1:33" ht="17" thickTop="1" thickBot="1" x14ac:dyDescent="0.25">
      <c r="A326" s="33" t="s">
        <v>214</v>
      </c>
      <c r="D326">
        <v>3</v>
      </c>
      <c r="E326" s="38">
        <v>8565.0499999999993</v>
      </c>
      <c r="F326" s="38"/>
      <c r="G326" s="25">
        <f t="shared" si="57"/>
        <v>0</v>
      </c>
      <c r="H326" s="25" t="str">
        <f t="shared" si="58"/>
        <v>F</v>
      </c>
      <c r="I326" s="38">
        <v>135.69999999999999</v>
      </c>
      <c r="J326" s="38">
        <v>54.7</v>
      </c>
      <c r="K326">
        <f t="shared" si="59"/>
        <v>186.24500000000006</v>
      </c>
      <c r="L326">
        <f t="shared" si="60"/>
        <v>164.13399999999996</v>
      </c>
      <c r="M326" s="26">
        <f>AVERAGE(K326:L326)</f>
        <v>175.18950000000001</v>
      </c>
      <c r="AD326">
        <f>N324</f>
        <v>185.53866666666667</v>
      </c>
      <c r="AE326" s="31">
        <f>O316</f>
        <v>175.24030555555555</v>
      </c>
      <c r="AF326" s="37">
        <f t="shared" si="63"/>
        <v>194.58544012408913</v>
      </c>
      <c r="AG326" s="37">
        <f t="shared" si="63"/>
        <v>155.89517098702197</v>
      </c>
    </row>
    <row r="327" spans="1:33" ht="17" thickTop="1" thickBot="1" x14ac:dyDescent="0.25">
      <c r="D327" t="s">
        <v>208</v>
      </c>
      <c r="E327">
        <f>AVERAGE(E324:E326)</f>
        <v>7289.5233333333335</v>
      </c>
      <c r="F327">
        <f>AVERAGE(F324:F326)</f>
        <v>51</v>
      </c>
      <c r="G327" s="25">
        <f t="shared" si="57"/>
        <v>6.996342239113028E-3</v>
      </c>
      <c r="H327" s="25" t="str">
        <f t="shared" si="58"/>
        <v>F</v>
      </c>
      <c r="I327">
        <f>AVERAGE(I324:I326)</f>
        <v>135.53333333333333</v>
      </c>
      <c r="J327">
        <f>AVERAGE(J324:J326)</f>
        <v>51.70000000000001</v>
      </c>
      <c r="K327">
        <f t="shared" si="59"/>
        <v>186.60333333333335</v>
      </c>
      <c r="L327">
        <f t="shared" si="60"/>
        <v>184.47399999999993</v>
      </c>
      <c r="M327" s="26"/>
      <c r="AE327" s="31">
        <f>O316</f>
        <v>175.24030555555555</v>
      </c>
      <c r="AF327" s="37">
        <f t="shared" si="63"/>
        <v>194.58544012408913</v>
      </c>
      <c r="AG327" s="37">
        <f t="shared" si="63"/>
        <v>155.89517098702197</v>
      </c>
    </row>
    <row r="328" spans="1:33" ht="17" thickTop="1" thickBot="1" x14ac:dyDescent="0.25">
      <c r="A328" s="33" t="s">
        <v>215</v>
      </c>
      <c r="C328" s="29">
        <v>4</v>
      </c>
      <c r="D328" s="29">
        <v>1</v>
      </c>
      <c r="E328" s="29">
        <v>1807.37</v>
      </c>
      <c r="F328" s="29"/>
      <c r="G328" s="25">
        <f t="shared" si="57"/>
        <v>0</v>
      </c>
      <c r="H328" s="25" t="str">
        <f t="shared" si="58"/>
        <v>F</v>
      </c>
      <c r="I328" s="29">
        <v>132.69999999999999</v>
      </c>
      <c r="J328" s="29">
        <v>49.2</v>
      </c>
      <c r="K328">
        <f t="shared" si="59"/>
        <v>192.69500000000005</v>
      </c>
      <c r="L328">
        <f t="shared" si="60"/>
        <v>201.42399999999998</v>
      </c>
      <c r="M328" s="26">
        <f>AVERAGE(K328:L328)</f>
        <v>197.05950000000001</v>
      </c>
      <c r="N328" s="27">
        <f>AVERAGE(M328:M330)</f>
        <v>182.27766666666665</v>
      </c>
      <c r="AD328" s="39">
        <f>N328</f>
        <v>182.27766666666665</v>
      </c>
      <c r="AE328" s="31">
        <f>O316</f>
        <v>175.24030555555555</v>
      </c>
      <c r="AF328" s="37">
        <f t="shared" si="63"/>
        <v>194.58544012408913</v>
      </c>
      <c r="AG328" s="37">
        <f t="shared" si="63"/>
        <v>155.89517098702197</v>
      </c>
    </row>
    <row r="329" spans="1:33" ht="17" thickTop="1" thickBot="1" x14ac:dyDescent="0.25">
      <c r="A329" s="33" t="s">
        <v>216</v>
      </c>
      <c r="D329">
        <v>2</v>
      </c>
      <c r="E329" s="38">
        <v>3933.29</v>
      </c>
      <c r="F329" s="38"/>
      <c r="G329" s="25">
        <f t="shared" si="57"/>
        <v>0</v>
      </c>
      <c r="H329" s="25" t="str">
        <f t="shared" si="58"/>
        <v>F</v>
      </c>
      <c r="I329" s="38">
        <v>146.30000000000001</v>
      </c>
      <c r="J329" s="38">
        <v>53.3</v>
      </c>
      <c r="K329">
        <f t="shared" si="59"/>
        <v>163.45499999999998</v>
      </c>
      <c r="L329">
        <f t="shared" si="60"/>
        <v>173.62600000000003</v>
      </c>
      <c r="M329" s="26">
        <f>AVERAGE(K329:L329)</f>
        <v>168.54050000000001</v>
      </c>
      <c r="AD329">
        <f>N328</f>
        <v>182.27766666666665</v>
      </c>
      <c r="AE329" s="31">
        <f>O316</f>
        <v>175.24030555555555</v>
      </c>
      <c r="AF329" s="37">
        <f t="shared" si="63"/>
        <v>194.58544012408913</v>
      </c>
      <c r="AG329" s="37">
        <f t="shared" si="63"/>
        <v>155.89517098702197</v>
      </c>
    </row>
    <row r="330" spans="1:33" ht="17" thickTop="1" thickBot="1" x14ac:dyDescent="0.25">
      <c r="A330" s="33" t="s">
        <v>217</v>
      </c>
      <c r="D330">
        <v>3</v>
      </c>
      <c r="E330" s="38">
        <v>140.80000000000001</v>
      </c>
      <c r="F330" s="38">
        <v>51.3</v>
      </c>
      <c r="G330" s="25">
        <f t="shared" si="57"/>
        <v>0.36434659090909088</v>
      </c>
      <c r="H330" s="25" t="str">
        <f t="shared" si="58"/>
        <v>F</v>
      </c>
      <c r="I330" s="38">
        <v>140.80000000000001</v>
      </c>
      <c r="J330" s="38">
        <v>51.3</v>
      </c>
      <c r="K330">
        <f t="shared" si="59"/>
        <v>175.27999999999997</v>
      </c>
      <c r="L330">
        <f t="shared" si="60"/>
        <v>187.18599999999998</v>
      </c>
      <c r="M330" s="26">
        <f>AVERAGE(K330:L330)</f>
        <v>181.23299999999998</v>
      </c>
      <c r="AD330">
        <f>N328</f>
        <v>182.27766666666665</v>
      </c>
      <c r="AE330" s="31">
        <f>O316</f>
        <v>175.24030555555555</v>
      </c>
      <c r="AF330" s="37">
        <f t="shared" si="63"/>
        <v>194.58544012408913</v>
      </c>
      <c r="AG330" s="37">
        <f t="shared" si="63"/>
        <v>155.89517098702197</v>
      </c>
    </row>
    <row r="331" spans="1:33" ht="17" thickTop="1" thickBot="1" x14ac:dyDescent="0.25">
      <c r="D331" t="s">
        <v>208</v>
      </c>
      <c r="E331">
        <f>AVERAGE(E328:E330)</f>
        <v>1960.4866666666667</v>
      </c>
      <c r="F331">
        <f>AVERAGE(F328:F330)</f>
        <v>51.3</v>
      </c>
      <c r="G331" s="25">
        <f t="shared" si="57"/>
        <v>2.6166972146371818E-2</v>
      </c>
      <c r="H331" s="25" t="str">
        <f t="shared" si="58"/>
        <v>F</v>
      </c>
      <c r="I331">
        <f>AVERAGE(I328:I330)</f>
        <v>139.93333333333334</v>
      </c>
      <c r="J331">
        <f>AVERAGE(J328:J330)</f>
        <v>51.266666666666673</v>
      </c>
      <c r="K331">
        <f t="shared" si="59"/>
        <v>177.14333333333332</v>
      </c>
      <c r="L331">
        <f t="shared" si="60"/>
        <v>187.41199999999992</v>
      </c>
      <c r="M331" s="26"/>
      <c r="AE331" s="31">
        <f>O316</f>
        <v>175.24030555555555</v>
      </c>
      <c r="AF331" s="37">
        <f t="shared" si="63"/>
        <v>194.58544012408913</v>
      </c>
      <c r="AG331" s="37">
        <f t="shared" si="63"/>
        <v>155.89517098702197</v>
      </c>
    </row>
    <row r="332" spans="1:33" ht="17" thickTop="1" thickBot="1" x14ac:dyDescent="0.25">
      <c r="A332" s="33" t="s">
        <v>218</v>
      </c>
      <c r="C332" s="29">
        <v>5</v>
      </c>
      <c r="D332" s="29">
        <v>1</v>
      </c>
      <c r="E332" s="29">
        <v>604.44000000000005</v>
      </c>
      <c r="F332" s="29"/>
      <c r="G332" s="25">
        <f t="shared" si="57"/>
        <v>0</v>
      </c>
      <c r="H332" s="25" t="str">
        <f t="shared" si="58"/>
        <v>F</v>
      </c>
      <c r="I332" s="29">
        <v>151.6</v>
      </c>
      <c r="J332" s="29">
        <v>62.9</v>
      </c>
      <c r="K332">
        <f t="shared" si="59"/>
        <v>152.06</v>
      </c>
      <c r="L332">
        <f t="shared" si="60"/>
        <v>108.53800000000001</v>
      </c>
      <c r="M332" s="26">
        <f>AVERAGE(K332:L332)</f>
        <v>130.29900000000001</v>
      </c>
      <c r="N332" s="27">
        <f>AVERAGE(M332:M334)</f>
        <v>165.64983333333333</v>
      </c>
      <c r="AD332" s="39">
        <f>N332</f>
        <v>165.64983333333333</v>
      </c>
      <c r="AE332" s="31">
        <f>O316</f>
        <v>175.24030555555555</v>
      </c>
      <c r="AF332" s="37">
        <f t="shared" si="63"/>
        <v>194.58544012408913</v>
      </c>
      <c r="AG332" s="37">
        <f t="shared" si="63"/>
        <v>155.89517098702197</v>
      </c>
    </row>
    <row r="333" spans="1:33" ht="17" thickTop="1" thickBot="1" x14ac:dyDescent="0.25">
      <c r="A333" s="33" t="s">
        <v>219</v>
      </c>
      <c r="D333">
        <v>2</v>
      </c>
      <c r="E333" s="38">
        <v>5052.5200000000004</v>
      </c>
      <c r="F333" s="38"/>
      <c r="G333" s="25">
        <f t="shared" si="57"/>
        <v>0</v>
      </c>
      <c r="H333" s="25" t="str">
        <f t="shared" si="58"/>
        <v>F</v>
      </c>
      <c r="I333" s="38">
        <v>129.5</v>
      </c>
      <c r="J333" s="38">
        <v>53.4</v>
      </c>
      <c r="K333">
        <f t="shared" si="59"/>
        <v>199.57499999999999</v>
      </c>
      <c r="L333">
        <f t="shared" si="60"/>
        <v>172.94799999999998</v>
      </c>
      <c r="M333" s="26">
        <f>AVERAGE(K333:L333)</f>
        <v>186.26149999999998</v>
      </c>
      <c r="AD333">
        <f>N332</f>
        <v>165.64983333333333</v>
      </c>
      <c r="AE333" s="31">
        <f>O316</f>
        <v>175.24030555555555</v>
      </c>
      <c r="AF333" s="37">
        <f t="shared" ref="AF333:AG338" si="64">AF332</f>
        <v>194.58544012408913</v>
      </c>
      <c r="AG333" s="37">
        <f t="shared" si="64"/>
        <v>155.89517098702197</v>
      </c>
    </row>
    <row r="334" spans="1:33" ht="17" thickTop="1" thickBot="1" x14ac:dyDescent="0.25">
      <c r="A334" s="33" t="s">
        <v>220</v>
      </c>
      <c r="D334">
        <v>3</v>
      </c>
      <c r="E334" s="38">
        <v>146</v>
      </c>
      <c r="F334" s="38">
        <v>49.9</v>
      </c>
      <c r="G334" s="25">
        <f t="shared" si="57"/>
        <v>0.34178082191780823</v>
      </c>
      <c r="H334" s="25" t="str">
        <f t="shared" si="58"/>
        <v>F</v>
      </c>
      <c r="I334" s="38">
        <v>146</v>
      </c>
      <c r="J334" s="38">
        <v>49.9</v>
      </c>
      <c r="K334">
        <f t="shared" si="59"/>
        <v>164.10000000000002</v>
      </c>
      <c r="L334">
        <f t="shared" si="60"/>
        <v>196.678</v>
      </c>
      <c r="M334" s="48">
        <f>AVERAGE(K334:L334)</f>
        <v>180.38900000000001</v>
      </c>
      <c r="AD334">
        <f>N332</f>
        <v>165.64983333333333</v>
      </c>
      <c r="AE334" s="31">
        <f>O316</f>
        <v>175.24030555555555</v>
      </c>
      <c r="AF334" s="37">
        <f t="shared" si="64"/>
        <v>194.58544012408913</v>
      </c>
      <c r="AG334" s="37">
        <f t="shared" si="64"/>
        <v>155.89517098702197</v>
      </c>
    </row>
    <row r="335" spans="1:33" ht="17" thickTop="1" thickBot="1" x14ac:dyDescent="0.25">
      <c r="D335" t="s">
        <v>208</v>
      </c>
      <c r="G335" s="25" t="e">
        <f t="shared" si="57"/>
        <v>#DIV/0!</v>
      </c>
      <c r="H335" s="25" t="e">
        <f t="shared" si="58"/>
        <v>#DIV/0!</v>
      </c>
      <c r="K335">
        <f t="shared" si="59"/>
        <v>478</v>
      </c>
      <c r="L335">
        <f t="shared" si="60"/>
        <v>535</v>
      </c>
      <c r="M335" s="26"/>
      <c r="AE335" s="31">
        <f>O316</f>
        <v>175.24030555555555</v>
      </c>
      <c r="AF335" s="37">
        <f t="shared" si="64"/>
        <v>194.58544012408913</v>
      </c>
      <c r="AG335" s="37">
        <f t="shared" si="64"/>
        <v>155.89517098702197</v>
      </c>
    </row>
    <row r="336" spans="1:33" ht="17" thickTop="1" thickBot="1" x14ac:dyDescent="0.25">
      <c r="A336" s="33" t="s">
        <v>221</v>
      </c>
      <c r="C336" s="41">
        <v>6</v>
      </c>
      <c r="D336" s="41">
        <v>1</v>
      </c>
      <c r="E336" s="41">
        <v>3231.11</v>
      </c>
      <c r="F336" s="41"/>
      <c r="G336" s="25">
        <f t="shared" si="57"/>
        <v>0</v>
      </c>
      <c r="H336" s="25" t="str">
        <f t="shared" si="58"/>
        <v>F</v>
      </c>
      <c r="I336" s="41">
        <v>146</v>
      </c>
      <c r="J336" s="41">
        <v>48.9</v>
      </c>
      <c r="K336">
        <f t="shared" si="59"/>
        <v>164.10000000000002</v>
      </c>
      <c r="L336">
        <f t="shared" si="60"/>
        <v>203.45799999999997</v>
      </c>
      <c r="M336" s="26">
        <f>AVERAGE(K336:L336)</f>
        <v>183.779</v>
      </c>
      <c r="N336" s="27">
        <f>AVERAGE(M336:M338)</f>
        <v>167.04316666666668</v>
      </c>
      <c r="AD336" s="42">
        <f>N336</f>
        <v>167.04316666666668</v>
      </c>
      <c r="AE336" s="31">
        <f>O316</f>
        <v>175.24030555555555</v>
      </c>
      <c r="AF336" s="37">
        <f t="shared" si="64"/>
        <v>194.58544012408913</v>
      </c>
      <c r="AG336" s="37">
        <f t="shared" si="64"/>
        <v>155.89517098702197</v>
      </c>
    </row>
    <row r="337" spans="1:33" ht="17" thickTop="1" thickBot="1" x14ac:dyDescent="0.25">
      <c r="A337" s="33" t="s">
        <v>222</v>
      </c>
      <c r="D337">
        <v>2</v>
      </c>
      <c r="E337" s="43">
        <v>5384.97</v>
      </c>
      <c r="F337" s="43"/>
      <c r="G337" s="25">
        <f t="shared" si="57"/>
        <v>0</v>
      </c>
      <c r="H337" s="25" t="str">
        <f t="shared" si="58"/>
        <v>F</v>
      </c>
      <c r="I337" s="43">
        <v>162.80000000000001</v>
      </c>
      <c r="J337" s="43">
        <v>52.5</v>
      </c>
      <c r="K337">
        <f t="shared" si="59"/>
        <v>127.98000000000002</v>
      </c>
      <c r="L337">
        <f t="shared" si="60"/>
        <v>179.05</v>
      </c>
      <c r="M337" s="26">
        <f>AVERAGE(K337:L337)</f>
        <v>153.51500000000001</v>
      </c>
      <c r="AD337">
        <f>N336</f>
        <v>167.04316666666668</v>
      </c>
      <c r="AE337" s="31">
        <f>O316</f>
        <v>175.24030555555555</v>
      </c>
      <c r="AF337" s="37">
        <f t="shared" si="64"/>
        <v>194.58544012408913</v>
      </c>
      <c r="AG337" s="37">
        <f t="shared" si="64"/>
        <v>155.89517098702197</v>
      </c>
    </row>
    <row r="338" spans="1:33" ht="17" thickTop="1" thickBot="1" x14ac:dyDescent="0.25">
      <c r="A338" s="33" t="s">
        <v>223</v>
      </c>
      <c r="D338">
        <v>3</v>
      </c>
      <c r="E338" s="43">
        <v>8293.41</v>
      </c>
      <c r="F338" s="43"/>
      <c r="G338" s="25">
        <f t="shared" si="57"/>
        <v>0</v>
      </c>
      <c r="H338" s="25" t="str">
        <f t="shared" si="58"/>
        <v>F</v>
      </c>
      <c r="I338" s="43">
        <v>149.1</v>
      </c>
      <c r="J338" s="43">
        <v>53.8</v>
      </c>
      <c r="K338">
        <f t="shared" si="59"/>
        <v>157.435</v>
      </c>
      <c r="L338">
        <f t="shared" si="60"/>
        <v>170.23599999999999</v>
      </c>
      <c r="M338" s="26">
        <f>AVERAGE(K338:L338)</f>
        <v>163.8355</v>
      </c>
      <c r="AD338">
        <f>N336</f>
        <v>167.04316666666668</v>
      </c>
      <c r="AE338" s="31">
        <f>O316</f>
        <v>175.24030555555555</v>
      </c>
      <c r="AF338" s="37">
        <f t="shared" si="64"/>
        <v>194.58544012408913</v>
      </c>
      <c r="AG338" s="37">
        <f t="shared" si="64"/>
        <v>155.89517098702197</v>
      </c>
    </row>
    <row r="339" spans="1:33" ht="17" thickTop="1" thickBot="1" x14ac:dyDescent="0.25">
      <c r="D339" t="s">
        <v>208</v>
      </c>
      <c r="E339">
        <f>AVERAGE(E336:E338)</f>
        <v>5636.496666666666</v>
      </c>
      <c r="F339" t="e">
        <f>AVERAGE(F336:F338)</f>
        <v>#DIV/0!</v>
      </c>
      <c r="G339" s="25" t="e">
        <f t="shared" si="57"/>
        <v>#DIV/0!</v>
      </c>
      <c r="H339" s="25" t="e">
        <f t="shared" si="58"/>
        <v>#DIV/0!</v>
      </c>
      <c r="I339">
        <f>AVERAGE(I336:I338)</f>
        <v>152.63333333333333</v>
      </c>
      <c r="J339">
        <f>AVERAGE(J336:J338)</f>
        <v>51.733333333333327</v>
      </c>
      <c r="K339">
        <f t="shared" si="59"/>
        <v>149.83833333333337</v>
      </c>
      <c r="L339">
        <f t="shared" si="60"/>
        <v>184.24800000000005</v>
      </c>
      <c r="M339" s="26"/>
    </row>
    <row r="340" spans="1:33" s="25" customFormat="1" ht="17" thickTop="1" thickBot="1" x14ac:dyDescent="0.25">
      <c r="A340" s="23" t="s">
        <v>204</v>
      </c>
      <c r="B340" s="24" t="s">
        <v>239</v>
      </c>
      <c r="C340" s="25">
        <v>1</v>
      </c>
      <c r="D340" s="25">
        <v>1</v>
      </c>
      <c r="E340" s="25">
        <v>6344.66</v>
      </c>
      <c r="G340" s="25">
        <f>F340/E340</f>
        <v>0</v>
      </c>
      <c r="H340" s="25" t="str">
        <f>IF(G340&lt;1.5, "F", "G")</f>
        <v>F</v>
      </c>
      <c r="I340" s="25">
        <v>171</v>
      </c>
      <c r="J340" s="25">
        <v>77.099999999999994</v>
      </c>
      <c r="K340" s="25">
        <f t="shared" si="59"/>
        <v>110.35000000000002</v>
      </c>
      <c r="L340" s="25">
        <f t="shared" si="60"/>
        <v>12.262000000000057</v>
      </c>
      <c r="M340" s="26">
        <f>AVERAGE(K340:L340)</f>
        <v>61.30600000000004</v>
      </c>
      <c r="N340" s="27">
        <f>AVERAGE(M340:M342)</f>
        <v>54.968333333333355</v>
      </c>
      <c r="O340" s="45">
        <f>AVERAGE(N340,N344,N348,N352,N356,N360)</f>
        <v>82.984055555555557</v>
      </c>
      <c r="P340" s="25">
        <f>AVERAGE(K340:K342,K344:K346,K348:K350,K352:K354,K356:K358,K360:K362)</f>
        <v>117.92277777777778</v>
      </c>
      <c r="Q340" s="25">
        <f>AVERAGE(L340:L342,L344:L346,L348:L350,L352:L354,L356:L358,L360:L362)</f>
        <v>48.045333333333325</v>
      </c>
      <c r="S340" s="46">
        <f>_xlfn.STDEV.S(M340:M342,M344:M346,M348,M352:M354,M356:M358,M360:M362, M350, M349)</f>
        <v>29.8808557967102</v>
      </c>
      <c r="T340">
        <f t="shared" ref="T340:U340" si="65">AVERAGE(I340:I363)</f>
        <v>167.47777777777779</v>
      </c>
      <c r="U340">
        <f t="shared" si="65"/>
        <v>71.822222222222237</v>
      </c>
      <c r="AD340" s="31">
        <f>$N$340</f>
        <v>54.968333333333355</v>
      </c>
      <c r="AE340" s="31">
        <f>O340</f>
        <v>82.984055555555557</v>
      </c>
      <c r="AF340" s="47">
        <f>O340+S340</f>
        <v>112.86491135226575</v>
      </c>
      <c r="AG340" s="47">
        <f>O340-S340</f>
        <v>53.103199758845356</v>
      </c>
    </row>
    <row r="341" spans="1:33" ht="17" thickTop="1" thickBot="1" x14ac:dyDescent="0.25">
      <c r="A341" s="33" t="s">
        <v>206</v>
      </c>
      <c r="D341">
        <v>2</v>
      </c>
      <c r="E341">
        <v>5896.49</v>
      </c>
      <c r="G341" s="25">
        <f>F341/E341</f>
        <v>0</v>
      </c>
      <c r="H341" s="25" t="str">
        <f>IF(G341&lt;1.5, "F", "G")</f>
        <v>F</v>
      </c>
      <c r="I341">
        <v>194.5</v>
      </c>
      <c r="J341">
        <v>70.3</v>
      </c>
      <c r="K341">
        <f t="shared" si="59"/>
        <v>59.825000000000045</v>
      </c>
      <c r="L341">
        <f t="shared" si="60"/>
        <v>58.365999999999985</v>
      </c>
      <c r="M341" s="26">
        <f>AVERAGE(K341:L341)</f>
        <v>59.095500000000015</v>
      </c>
      <c r="AD341">
        <f>N340</f>
        <v>54.968333333333355</v>
      </c>
      <c r="AE341" s="31">
        <f>O340</f>
        <v>82.984055555555557</v>
      </c>
      <c r="AF341" s="37">
        <f t="shared" ref="AF341:AG356" si="66">AF340</f>
        <v>112.86491135226575</v>
      </c>
      <c r="AG341" s="37">
        <f t="shared" si="66"/>
        <v>53.103199758845356</v>
      </c>
    </row>
    <row r="342" spans="1:33" ht="17" thickTop="1" thickBot="1" x14ac:dyDescent="0.25">
      <c r="A342" s="33" t="s">
        <v>207</v>
      </c>
      <c r="D342">
        <v>3</v>
      </c>
      <c r="E342">
        <v>11134.94</v>
      </c>
      <c r="G342" s="25">
        <f>F342/E342</f>
        <v>0</v>
      </c>
      <c r="H342" s="25" t="str">
        <f>IF(G342&lt;1.5, "F", "G")</f>
        <v>F</v>
      </c>
      <c r="I342" s="38">
        <v>181.9</v>
      </c>
      <c r="J342" s="38">
        <v>78.599999999999994</v>
      </c>
      <c r="K342">
        <f t="shared" si="59"/>
        <v>86.91500000000002</v>
      </c>
      <c r="L342">
        <f t="shared" si="60"/>
        <v>2.0919999999999845</v>
      </c>
      <c r="M342" s="26">
        <f>AVERAGE(K342:L342)</f>
        <v>44.503500000000003</v>
      </c>
      <c r="AD342">
        <f>N340</f>
        <v>54.968333333333355</v>
      </c>
      <c r="AE342" s="31">
        <f>O340</f>
        <v>82.984055555555557</v>
      </c>
      <c r="AF342" s="37">
        <f t="shared" si="66"/>
        <v>112.86491135226575</v>
      </c>
      <c r="AG342" s="37">
        <f t="shared" si="66"/>
        <v>53.103199758845356</v>
      </c>
    </row>
    <row r="343" spans="1:33" ht="17" thickTop="1" thickBot="1" x14ac:dyDescent="0.25">
      <c r="D343" t="s">
        <v>208</v>
      </c>
      <c r="E343">
        <f>AVERAGE(E340:E342)</f>
        <v>7792.03</v>
      </c>
      <c r="F343" t="e">
        <f>AVERAGE(F340:F342)</f>
        <v>#DIV/0!</v>
      </c>
      <c r="G343" s="25" t="e">
        <f>F343/E343</f>
        <v>#DIV/0!</v>
      </c>
      <c r="H343" s="25" t="e">
        <f>IF(G343&lt;1.5, "F", "G")</f>
        <v>#DIV/0!</v>
      </c>
      <c r="I343">
        <f>AVERAGE(I340:I342)</f>
        <v>182.46666666666667</v>
      </c>
      <c r="J343">
        <f>AVERAGE(J340:J342)</f>
        <v>75.333333333333329</v>
      </c>
      <c r="K343">
        <f t="shared" si="59"/>
        <v>85.696666666666658</v>
      </c>
      <c r="L343">
        <f t="shared" si="60"/>
        <v>24.240000000000009</v>
      </c>
      <c r="M343" s="26"/>
      <c r="AE343" s="31">
        <f>O340</f>
        <v>82.984055555555557</v>
      </c>
      <c r="AF343" s="37">
        <f t="shared" si="66"/>
        <v>112.86491135226575</v>
      </c>
      <c r="AG343" s="37">
        <f t="shared" si="66"/>
        <v>53.103199758845356</v>
      </c>
    </row>
    <row r="344" spans="1:33" ht="17" thickTop="1" thickBot="1" x14ac:dyDescent="0.25">
      <c r="A344" s="33" t="s">
        <v>209</v>
      </c>
      <c r="C344" s="29">
        <v>2</v>
      </c>
      <c r="D344" s="29">
        <v>1</v>
      </c>
      <c r="E344">
        <v>8100.83</v>
      </c>
      <c r="G344" s="25">
        <f>F344/E344</f>
        <v>0</v>
      </c>
      <c r="H344" s="25" t="str">
        <f>IF(G344&lt;1.5, "F", "G")</f>
        <v>F</v>
      </c>
      <c r="I344" s="38">
        <v>160.4</v>
      </c>
      <c r="J344" s="38">
        <v>68.5</v>
      </c>
      <c r="K344">
        <f t="shared" si="59"/>
        <v>133.13999999999999</v>
      </c>
      <c r="L344">
        <f t="shared" si="60"/>
        <v>70.569999999999993</v>
      </c>
      <c r="M344" s="26">
        <f>AVERAGE(K344:L344)</f>
        <v>101.85499999999999</v>
      </c>
      <c r="N344" s="27">
        <f>AVERAGE(M344:M346)</f>
        <v>88.19516666666668</v>
      </c>
      <c r="AD344" s="39">
        <f>$N$344</f>
        <v>88.19516666666668</v>
      </c>
      <c r="AE344" s="31">
        <f>O340</f>
        <v>82.984055555555557</v>
      </c>
      <c r="AF344" s="37">
        <f t="shared" si="66"/>
        <v>112.86491135226575</v>
      </c>
      <c r="AG344" s="37">
        <f t="shared" si="66"/>
        <v>53.103199758845356</v>
      </c>
    </row>
    <row r="345" spans="1:33" ht="17" thickTop="1" thickBot="1" x14ac:dyDescent="0.25">
      <c r="A345" s="33" t="s">
        <v>210</v>
      </c>
      <c r="D345">
        <v>2</v>
      </c>
      <c r="E345">
        <v>5606.88</v>
      </c>
      <c r="G345" s="25">
        <v>165.2</v>
      </c>
      <c r="H345" s="25">
        <v>67.099999999999994</v>
      </c>
      <c r="I345" s="38">
        <v>165.2</v>
      </c>
      <c r="J345" s="38">
        <v>67.099999999999994</v>
      </c>
      <c r="K345">
        <f t="shared" si="59"/>
        <v>122.82000000000005</v>
      </c>
      <c r="L345">
        <f t="shared" si="60"/>
        <v>80.062000000000012</v>
      </c>
      <c r="M345" s="26">
        <f>AVERAGE(K345:L345)</f>
        <v>101.44100000000003</v>
      </c>
      <c r="AD345" s="39">
        <f>$N$344</f>
        <v>88.19516666666668</v>
      </c>
      <c r="AE345" s="31">
        <f>O340</f>
        <v>82.984055555555557</v>
      </c>
      <c r="AF345" s="37">
        <f t="shared" si="66"/>
        <v>112.86491135226575</v>
      </c>
      <c r="AG345" s="37">
        <f t="shared" si="66"/>
        <v>53.103199758845356</v>
      </c>
    </row>
    <row r="346" spans="1:33" ht="17" thickTop="1" thickBot="1" x14ac:dyDescent="0.25">
      <c r="A346" s="33" t="s">
        <v>211</v>
      </c>
      <c r="D346">
        <v>3</v>
      </c>
      <c r="E346">
        <v>4109.62</v>
      </c>
      <c r="G346" s="25">
        <f t="shared" ref="G346:G387" si="67">F346/E346</f>
        <v>0</v>
      </c>
      <c r="H346" s="25" t="str">
        <f t="shared" ref="H346:H387" si="68">IF(G346&lt;1.5, "F", "G")</f>
        <v>F</v>
      </c>
      <c r="I346" s="38">
        <v>170.7</v>
      </c>
      <c r="J346" s="38">
        <v>77.2</v>
      </c>
      <c r="K346">
        <f t="shared" si="59"/>
        <v>110.99500000000006</v>
      </c>
      <c r="L346">
        <f t="shared" si="60"/>
        <v>11.583999999999946</v>
      </c>
      <c r="M346" s="26">
        <f>AVERAGE(K346:L346)</f>
        <v>61.289500000000004</v>
      </c>
      <c r="AD346" s="39">
        <f>$N$344</f>
        <v>88.19516666666668</v>
      </c>
      <c r="AE346" s="31">
        <f>O340</f>
        <v>82.984055555555557</v>
      </c>
      <c r="AF346" s="37">
        <f t="shared" si="66"/>
        <v>112.86491135226575</v>
      </c>
      <c r="AG346" s="37">
        <f t="shared" si="66"/>
        <v>53.103199758845356</v>
      </c>
    </row>
    <row r="347" spans="1:33" ht="17" thickTop="1" thickBot="1" x14ac:dyDescent="0.25">
      <c r="D347" t="s">
        <v>208</v>
      </c>
      <c r="E347">
        <f>AVERAGE(E344:E346)</f>
        <v>5939.11</v>
      </c>
      <c r="F347" t="e">
        <f>AVERAGE(F344:F346)</f>
        <v>#DIV/0!</v>
      </c>
      <c r="G347" s="25" t="e">
        <f t="shared" si="67"/>
        <v>#DIV/0!</v>
      </c>
      <c r="H347" s="25" t="e">
        <f t="shared" si="68"/>
        <v>#DIV/0!</v>
      </c>
      <c r="I347">
        <f>AVERAGE(I344:I346)</f>
        <v>165.43333333333334</v>
      </c>
      <c r="J347">
        <f>AVERAGE(J344:J346)</f>
        <v>70.933333333333337</v>
      </c>
      <c r="K347">
        <f t="shared" si="59"/>
        <v>122.31833333333333</v>
      </c>
      <c r="L347">
        <f t="shared" si="60"/>
        <v>54.071999999999946</v>
      </c>
      <c r="M347" s="26"/>
      <c r="AE347" s="31">
        <f>O340</f>
        <v>82.984055555555557</v>
      </c>
      <c r="AF347" s="37">
        <f t="shared" si="66"/>
        <v>112.86491135226575</v>
      </c>
      <c r="AG347" s="37">
        <f t="shared" si="66"/>
        <v>53.103199758845356</v>
      </c>
    </row>
    <row r="348" spans="1:33" ht="17" thickTop="1" thickBot="1" x14ac:dyDescent="0.25">
      <c r="A348" s="33" t="s">
        <v>212</v>
      </c>
      <c r="C348" s="29">
        <v>3</v>
      </c>
      <c r="D348" s="29">
        <v>1</v>
      </c>
      <c r="E348" s="29">
        <v>4129.7700000000004</v>
      </c>
      <c r="F348" s="29"/>
      <c r="G348" s="25">
        <f t="shared" si="67"/>
        <v>0</v>
      </c>
      <c r="H348" s="25" t="str">
        <f t="shared" si="68"/>
        <v>F</v>
      </c>
      <c r="I348" s="29">
        <v>182.2</v>
      </c>
      <c r="J348" s="29">
        <v>73.599999999999994</v>
      </c>
      <c r="K348">
        <f t="shared" si="59"/>
        <v>86.270000000000039</v>
      </c>
      <c r="L348">
        <f t="shared" si="60"/>
        <v>35.992000000000019</v>
      </c>
      <c r="M348" s="26">
        <f>AVERAGE(K348:L348)</f>
        <v>61.131000000000029</v>
      </c>
      <c r="N348" s="27">
        <f>AVERAGE(M348:M350)</f>
        <v>59.105833333333322</v>
      </c>
      <c r="AD348" s="39">
        <f>N348</f>
        <v>59.105833333333322</v>
      </c>
      <c r="AE348" s="31">
        <f>O340</f>
        <v>82.984055555555557</v>
      </c>
      <c r="AF348" s="37">
        <f t="shared" si="66"/>
        <v>112.86491135226575</v>
      </c>
      <c r="AG348" s="37">
        <f t="shared" si="66"/>
        <v>53.103199758845356</v>
      </c>
    </row>
    <row r="349" spans="1:33" ht="17" thickTop="1" thickBot="1" x14ac:dyDescent="0.25">
      <c r="A349" s="33" t="s">
        <v>213</v>
      </c>
      <c r="D349">
        <v>2</v>
      </c>
      <c r="E349" s="38">
        <v>1441.92</v>
      </c>
      <c r="F349" s="38"/>
      <c r="G349" s="25">
        <f t="shared" si="67"/>
        <v>0</v>
      </c>
      <c r="H349" s="25" t="str">
        <f t="shared" si="68"/>
        <v>F</v>
      </c>
      <c r="I349" s="38">
        <v>174.9</v>
      </c>
      <c r="J349" s="38">
        <v>80.7</v>
      </c>
      <c r="K349">
        <f t="shared" si="59"/>
        <v>101.96499999999997</v>
      </c>
      <c r="L349">
        <f t="shared" si="60"/>
        <v>-12.146000000000072</v>
      </c>
      <c r="M349" s="26">
        <f>AVERAGE(K349:L349)</f>
        <v>44.909499999999952</v>
      </c>
      <c r="AD349">
        <f>N348</f>
        <v>59.105833333333322</v>
      </c>
      <c r="AE349" s="31">
        <f>O340</f>
        <v>82.984055555555557</v>
      </c>
      <c r="AF349" s="37">
        <f t="shared" si="66"/>
        <v>112.86491135226575</v>
      </c>
      <c r="AG349" s="37">
        <f t="shared" si="66"/>
        <v>53.103199758845356</v>
      </c>
    </row>
    <row r="350" spans="1:33" ht="17" thickTop="1" thickBot="1" x14ac:dyDescent="0.25">
      <c r="A350" s="33" t="s">
        <v>214</v>
      </c>
      <c r="D350">
        <v>3</v>
      </c>
      <c r="E350" s="38">
        <v>2092.12</v>
      </c>
      <c r="F350" s="38"/>
      <c r="G350" s="25">
        <f t="shared" si="67"/>
        <v>0</v>
      </c>
      <c r="H350" s="25" t="str">
        <f t="shared" si="68"/>
        <v>F</v>
      </c>
      <c r="I350" s="38">
        <v>175.6</v>
      </c>
      <c r="J350" s="38">
        <v>72.7</v>
      </c>
      <c r="K350">
        <f t="shared" si="59"/>
        <v>100.46000000000004</v>
      </c>
      <c r="L350">
        <f t="shared" si="60"/>
        <v>42.093999999999937</v>
      </c>
      <c r="M350" s="26">
        <f>AVERAGE(K350:L350)</f>
        <v>71.276999999999987</v>
      </c>
      <c r="AD350">
        <f>N348</f>
        <v>59.105833333333322</v>
      </c>
      <c r="AE350" s="31">
        <f>O340</f>
        <v>82.984055555555557</v>
      </c>
      <c r="AF350" s="37">
        <f t="shared" si="66"/>
        <v>112.86491135226575</v>
      </c>
      <c r="AG350" s="37">
        <f t="shared" si="66"/>
        <v>53.103199758845356</v>
      </c>
    </row>
    <row r="351" spans="1:33" ht="17" thickTop="1" thickBot="1" x14ac:dyDescent="0.25">
      <c r="D351" t="s">
        <v>208</v>
      </c>
      <c r="E351">
        <f>AVERAGE(E348:E350)</f>
        <v>2554.6033333333335</v>
      </c>
      <c r="F351" t="e">
        <f>AVERAGE(F348:F350)</f>
        <v>#DIV/0!</v>
      </c>
      <c r="G351" s="25" t="e">
        <f t="shared" si="67"/>
        <v>#DIV/0!</v>
      </c>
      <c r="H351" s="25" t="e">
        <f t="shared" si="68"/>
        <v>#DIV/0!</v>
      </c>
      <c r="I351">
        <f>AVERAGE(I348:I350)</f>
        <v>177.56666666666669</v>
      </c>
      <c r="J351">
        <f>AVERAGE(J348:J350)</f>
        <v>75.666666666666671</v>
      </c>
      <c r="K351">
        <f t="shared" si="59"/>
        <v>96.231666666666626</v>
      </c>
      <c r="L351">
        <f t="shared" si="60"/>
        <v>21.979999999999905</v>
      </c>
      <c r="M351" s="26"/>
      <c r="AE351" s="31">
        <f>O340</f>
        <v>82.984055555555557</v>
      </c>
      <c r="AF351" s="37">
        <f t="shared" si="66"/>
        <v>112.86491135226575</v>
      </c>
      <c r="AG351" s="37">
        <f t="shared" si="66"/>
        <v>53.103199758845356</v>
      </c>
    </row>
    <row r="352" spans="1:33" ht="17" thickTop="1" thickBot="1" x14ac:dyDescent="0.25">
      <c r="A352" s="33" t="s">
        <v>215</v>
      </c>
      <c r="C352" s="29">
        <v>4</v>
      </c>
      <c r="D352" s="29">
        <v>1</v>
      </c>
      <c r="E352" s="29">
        <v>12324.05</v>
      </c>
      <c r="F352" s="29"/>
      <c r="G352" s="25">
        <f t="shared" si="67"/>
        <v>0</v>
      </c>
      <c r="H352" s="25" t="str">
        <f t="shared" si="68"/>
        <v>F</v>
      </c>
      <c r="I352" s="29">
        <v>155.19999999999999</v>
      </c>
      <c r="J352" s="29">
        <v>77.2</v>
      </c>
      <c r="K352">
        <f t="shared" si="59"/>
        <v>144.32000000000005</v>
      </c>
      <c r="L352">
        <f t="shared" si="60"/>
        <v>11.583999999999946</v>
      </c>
      <c r="M352" s="26">
        <f>AVERAGE(K352:L352)</f>
        <v>77.951999999999998</v>
      </c>
      <c r="N352" s="27">
        <f>AVERAGE(M352:M354)</f>
        <v>74.756833333333333</v>
      </c>
      <c r="AD352" s="39">
        <f>N352</f>
        <v>74.756833333333333</v>
      </c>
      <c r="AE352" s="31">
        <f>O340</f>
        <v>82.984055555555557</v>
      </c>
      <c r="AF352" s="37">
        <f t="shared" si="66"/>
        <v>112.86491135226575</v>
      </c>
      <c r="AG352" s="37">
        <f t="shared" si="66"/>
        <v>53.103199758845356</v>
      </c>
    </row>
    <row r="353" spans="1:33" ht="17" thickTop="1" thickBot="1" x14ac:dyDescent="0.25">
      <c r="A353" s="33" t="s">
        <v>216</v>
      </c>
      <c r="D353">
        <v>2</v>
      </c>
      <c r="E353" s="38">
        <v>10420.120000000001</v>
      </c>
      <c r="F353" s="38"/>
      <c r="G353" s="25">
        <f t="shared" si="67"/>
        <v>0</v>
      </c>
      <c r="H353" s="25" t="str">
        <f t="shared" si="68"/>
        <v>F</v>
      </c>
      <c r="I353" s="38">
        <v>160.30000000000001</v>
      </c>
      <c r="J353" s="38">
        <v>64.2</v>
      </c>
      <c r="K353">
        <f t="shared" si="59"/>
        <v>133.35500000000002</v>
      </c>
      <c r="L353">
        <f t="shared" si="60"/>
        <v>99.72399999999999</v>
      </c>
      <c r="M353" s="26">
        <f>AVERAGE(K353:L353)</f>
        <v>116.5395</v>
      </c>
      <c r="AD353">
        <f>N352</f>
        <v>74.756833333333333</v>
      </c>
      <c r="AE353" s="31">
        <f>O340</f>
        <v>82.984055555555557</v>
      </c>
      <c r="AF353" s="37">
        <f t="shared" si="66"/>
        <v>112.86491135226575</v>
      </c>
      <c r="AG353" s="37">
        <f t="shared" si="66"/>
        <v>53.103199758845356</v>
      </c>
    </row>
    <row r="354" spans="1:33" ht="17" thickTop="1" thickBot="1" x14ac:dyDescent="0.25">
      <c r="A354" s="33" t="s">
        <v>217</v>
      </c>
      <c r="D354">
        <v>3</v>
      </c>
      <c r="E354" s="38">
        <v>1258.3599999999999</v>
      </c>
      <c r="F354" s="38"/>
      <c r="G354" s="25">
        <f t="shared" si="67"/>
        <v>0</v>
      </c>
      <c r="H354" s="25" t="str">
        <f t="shared" si="68"/>
        <v>F</v>
      </c>
      <c r="I354" s="38">
        <v>171</v>
      </c>
      <c r="J354" s="38">
        <v>86.4</v>
      </c>
      <c r="K354">
        <f t="shared" si="59"/>
        <v>110.35000000000002</v>
      </c>
      <c r="L354">
        <f t="shared" si="60"/>
        <v>-50.79200000000003</v>
      </c>
      <c r="M354" s="26">
        <f>AVERAGE(K354:L354)</f>
        <v>29.778999999999996</v>
      </c>
      <c r="AD354">
        <f>N352</f>
        <v>74.756833333333333</v>
      </c>
      <c r="AE354" s="31">
        <f>O340</f>
        <v>82.984055555555557</v>
      </c>
      <c r="AF354" s="37">
        <f t="shared" si="66"/>
        <v>112.86491135226575</v>
      </c>
      <c r="AG354" s="37">
        <f t="shared" si="66"/>
        <v>53.103199758845356</v>
      </c>
    </row>
    <row r="355" spans="1:33" ht="17" thickTop="1" thickBot="1" x14ac:dyDescent="0.25">
      <c r="D355" t="s">
        <v>208</v>
      </c>
      <c r="E355">
        <f>AVERAGE(E352:E354)</f>
        <v>8000.8433333333332</v>
      </c>
      <c r="F355" t="e">
        <f>AVERAGE(F352:F354)</f>
        <v>#DIV/0!</v>
      </c>
      <c r="G355" s="25" t="e">
        <f t="shared" si="67"/>
        <v>#DIV/0!</v>
      </c>
      <c r="H355" s="25" t="e">
        <f t="shared" si="68"/>
        <v>#DIV/0!</v>
      </c>
      <c r="I355">
        <f>AVERAGE(I352:I354)</f>
        <v>162.16666666666666</v>
      </c>
      <c r="J355">
        <f>AVERAGE(J352:J354)</f>
        <v>75.933333333333337</v>
      </c>
      <c r="K355">
        <f t="shared" si="59"/>
        <v>129.3416666666667</v>
      </c>
      <c r="L355">
        <f t="shared" si="60"/>
        <v>20.171999999999912</v>
      </c>
      <c r="M355" s="26"/>
      <c r="AE355" s="31">
        <f>O340</f>
        <v>82.984055555555557</v>
      </c>
      <c r="AF355" s="37">
        <f t="shared" si="66"/>
        <v>112.86491135226575</v>
      </c>
      <c r="AG355" s="37">
        <f t="shared" si="66"/>
        <v>53.103199758845356</v>
      </c>
    </row>
    <row r="356" spans="1:33" ht="17" thickTop="1" thickBot="1" x14ac:dyDescent="0.25">
      <c r="A356" s="33" t="s">
        <v>218</v>
      </c>
      <c r="C356" s="29">
        <v>5</v>
      </c>
      <c r="D356" s="29">
        <v>1</v>
      </c>
      <c r="E356" s="29">
        <v>8985.8799999999992</v>
      </c>
      <c r="F356" s="29"/>
      <c r="G356" s="25">
        <f t="shared" si="67"/>
        <v>0</v>
      </c>
      <c r="H356" s="25" t="str">
        <f t="shared" si="68"/>
        <v>F</v>
      </c>
      <c r="I356" s="29">
        <v>145.19999999999999</v>
      </c>
      <c r="J356" s="29">
        <v>71</v>
      </c>
      <c r="K356">
        <f t="shared" si="59"/>
        <v>165.82000000000005</v>
      </c>
      <c r="L356">
        <f t="shared" si="60"/>
        <v>53.620000000000005</v>
      </c>
      <c r="M356" s="26">
        <f>AVERAGE(K356:L356)</f>
        <v>109.72000000000003</v>
      </c>
      <c r="N356" s="27">
        <f>AVERAGE(M356:M358)</f>
        <v>120.35533333333335</v>
      </c>
      <c r="AD356" s="39">
        <f>N356</f>
        <v>120.35533333333335</v>
      </c>
      <c r="AE356" s="31">
        <f>O340</f>
        <v>82.984055555555557</v>
      </c>
      <c r="AF356" s="37">
        <f t="shared" si="66"/>
        <v>112.86491135226575</v>
      </c>
      <c r="AG356" s="37">
        <f t="shared" si="66"/>
        <v>53.103199758845356</v>
      </c>
    </row>
    <row r="357" spans="1:33" ht="17" thickTop="1" thickBot="1" x14ac:dyDescent="0.25">
      <c r="A357" s="33" t="s">
        <v>219</v>
      </c>
      <c r="D357">
        <v>2</v>
      </c>
      <c r="E357" s="38">
        <v>6613.78</v>
      </c>
      <c r="F357" s="38"/>
      <c r="G357" s="25">
        <f t="shared" si="67"/>
        <v>0</v>
      </c>
      <c r="H357" s="25" t="str">
        <f t="shared" si="68"/>
        <v>F</v>
      </c>
      <c r="I357" s="38">
        <v>150.4</v>
      </c>
      <c r="J357" s="38">
        <v>63.9</v>
      </c>
      <c r="K357">
        <f t="shared" si="59"/>
        <v>154.63999999999999</v>
      </c>
      <c r="L357">
        <f t="shared" si="60"/>
        <v>101.75799999999998</v>
      </c>
      <c r="M357" s="26">
        <f>AVERAGE(K357:L357)</f>
        <v>128.19899999999998</v>
      </c>
      <c r="AD357">
        <f>N356</f>
        <v>120.35533333333335</v>
      </c>
      <c r="AE357" s="31">
        <f>O340</f>
        <v>82.984055555555557</v>
      </c>
      <c r="AF357" s="37">
        <f t="shared" ref="AF357:AG362" si="69">AF356</f>
        <v>112.86491135226575</v>
      </c>
      <c r="AG357" s="37">
        <f t="shared" si="69"/>
        <v>53.103199758845356</v>
      </c>
    </row>
    <row r="358" spans="1:33" ht="17" thickTop="1" thickBot="1" x14ac:dyDescent="0.25">
      <c r="A358" s="33" t="s">
        <v>220</v>
      </c>
      <c r="D358">
        <v>3</v>
      </c>
      <c r="E358" s="38">
        <v>9675.85</v>
      </c>
      <c r="F358" s="38"/>
      <c r="G358" s="25">
        <f t="shared" si="67"/>
        <v>0</v>
      </c>
      <c r="H358" s="25" t="str">
        <f t="shared" si="68"/>
        <v>F</v>
      </c>
      <c r="I358" s="38">
        <v>151</v>
      </c>
      <c r="J358" s="38">
        <v>65.2</v>
      </c>
      <c r="K358">
        <f t="shared" si="59"/>
        <v>153.35000000000002</v>
      </c>
      <c r="L358">
        <f t="shared" si="60"/>
        <v>92.94399999999996</v>
      </c>
      <c r="M358" s="48">
        <f>AVERAGE(K358:L358)</f>
        <v>123.14699999999999</v>
      </c>
      <c r="AD358">
        <f>N356</f>
        <v>120.35533333333335</v>
      </c>
      <c r="AE358" s="31">
        <f>O340</f>
        <v>82.984055555555557</v>
      </c>
      <c r="AF358" s="37">
        <f t="shared" si="69"/>
        <v>112.86491135226575</v>
      </c>
      <c r="AG358" s="37">
        <f t="shared" si="69"/>
        <v>53.103199758845356</v>
      </c>
    </row>
    <row r="359" spans="1:33" ht="17" thickTop="1" thickBot="1" x14ac:dyDescent="0.25">
      <c r="D359" t="s">
        <v>208</v>
      </c>
      <c r="E359">
        <f>AVERAGE(E356:E358)</f>
        <v>8425.17</v>
      </c>
      <c r="F359" t="e">
        <f>AVERAGE(F356:F358)</f>
        <v>#DIV/0!</v>
      </c>
      <c r="G359" s="25" t="e">
        <f t="shared" si="67"/>
        <v>#DIV/0!</v>
      </c>
      <c r="H359" s="25" t="e">
        <f t="shared" si="68"/>
        <v>#DIV/0!</v>
      </c>
      <c r="I359">
        <f>AVERAGE(I356:I358)</f>
        <v>148.86666666666667</v>
      </c>
      <c r="J359">
        <f>AVERAGE(J356:J358)</f>
        <v>66.7</v>
      </c>
      <c r="K359">
        <f t="shared" si="59"/>
        <v>157.93666666666667</v>
      </c>
      <c r="L359">
        <f t="shared" si="60"/>
        <v>82.773999999999944</v>
      </c>
      <c r="M359" s="26"/>
      <c r="AE359" s="31">
        <f>O340</f>
        <v>82.984055555555557</v>
      </c>
      <c r="AF359" s="37">
        <f t="shared" si="69"/>
        <v>112.86491135226575</v>
      </c>
      <c r="AG359" s="37">
        <f t="shared" si="69"/>
        <v>53.103199758845356</v>
      </c>
    </row>
    <row r="360" spans="1:33" ht="17" thickTop="1" thickBot="1" x14ac:dyDescent="0.25">
      <c r="A360" s="33" t="s">
        <v>221</v>
      </c>
      <c r="C360" s="41">
        <v>6</v>
      </c>
      <c r="D360" s="41">
        <v>1</v>
      </c>
      <c r="E360" s="41">
        <v>1568.31</v>
      </c>
      <c r="F360" s="41"/>
      <c r="G360" s="25">
        <f t="shared" si="67"/>
        <v>0</v>
      </c>
      <c r="H360" s="25" t="str">
        <f t="shared" si="68"/>
        <v>F</v>
      </c>
      <c r="I360" s="41">
        <v>165.5</v>
      </c>
      <c r="J360" s="41">
        <v>68.8</v>
      </c>
      <c r="K360">
        <f t="shared" si="59"/>
        <v>122.17500000000001</v>
      </c>
      <c r="L360">
        <f t="shared" si="60"/>
        <v>68.536000000000001</v>
      </c>
      <c r="M360" s="26">
        <f>AVERAGE(K360:L360)</f>
        <v>95.355500000000006</v>
      </c>
      <c r="N360" s="27">
        <f>AVERAGE(M360:M362)</f>
        <v>100.52283333333332</v>
      </c>
      <c r="AD360" s="42">
        <f>N360</f>
        <v>100.52283333333332</v>
      </c>
      <c r="AE360" s="31">
        <f>O340</f>
        <v>82.984055555555557</v>
      </c>
      <c r="AF360" s="37">
        <f t="shared" si="69"/>
        <v>112.86491135226575</v>
      </c>
      <c r="AG360" s="37">
        <f t="shared" si="69"/>
        <v>53.103199758845356</v>
      </c>
    </row>
    <row r="361" spans="1:33" ht="17" thickTop="1" thickBot="1" x14ac:dyDescent="0.25">
      <c r="A361" s="33" t="s">
        <v>222</v>
      </c>
      <c r="D361">
        <v>2</v>
      </c>
      <c r="E361" s="43">
        <v>5507.85</v>
      </c>
      <c r="F361" s="43"/>
      <c r="G361" s="25">
        <f t="shared" si="67"/>
        <v>0</v>
      </c>
      <c r="H361" s="25" t="str">
        <f t="shared" si="68"/>
        <v>F</v>
      </c>
      <c r="I361" s="43">
        <v>165</v>
      </c>
      <c r="J361" s="43">
        <v>64.5</v>
      </c>
      <c r="K361">
        <f t="shared" si="59"/>
        <v>123.25</v>
      </c>
      <c r="L361">
        <f t="shared" si="60"/>
        <v>97.69</v>
      </c>
      <c r="M361" s="26">
        <f>AVERAGE(K361:L361)</f>
        <v>110.47</v>
      </c>
      <c r="AD361">
        <f>N360</f>
        <v>100.52283333333332</v>
      </c>
      <c r="AE361" s="31">
        <f>O340</f>
        <v>82.984055555555557</v>
      </c>
      <c r="AF361" s="37">
        <f t="shared" si="69"/>
        <v>112.86491135226575</v>
      </c>
      <c r="AG361" s="37">
        <f t="shared" si="69"/>
        <v>53.103199758845356</v>
      </c>
    </row>
    <row r="362" spans="1:33" ht="17" thickTop="1" thickBot="1" x14ac:dyDescent="0.25">
      <c r="A362" s="33" t="s">
        <v>223</v>
      </c>
      <c r="D362">
        <v>3</v>
      </c>
      <c r="E362" s="43">
        <v>9475.23</v>
      </c>
      <c r="F362" s="43"/>
      <c r="G362" s="25">
        <f t="shared" si="67"/>
        <v>0</v>
      </c>
      <c r="H362" s="25" t="str">
        <f t="shared" si="68"/>
        <v>F</v>
      </c>
      <c r="I362" s="43">
        <v>174.6</v>
      </c>
      <c r="J362" s="43">
        <v>65.8</v>
      </c>
      <c r="K362">
        <f t="shared" si="59"/>
        <v>102.61000000000001</v>
      </c>
      <c r="L362">
        <f t="shared" si="60"/>
        <v>88.875999999999976</v>
      </c>
      <c r="M362" s="26">
        <f>AVERAGE(K362:L362)</f>
        <v>95.742999999999995</v>
      </c>
      <c r="AD362">
        <f>N360</f>
        <v>100.52283333333332</v>
      </c>
      <c r="AE362" s="31">
        <f>O340</f>
        <v>82.984055555555557</v>
      </c>
      <c r="AF362" s="37">
        <f t="shared" si="69"/>
        <v>112.86491135226575</v>
      </c>
      <c r="AG362" s="37">
        <f t="shared" si="69"/>
        <v>53.103199758845356</v>
      </c>
    </row>
    <row r="363" spans="1:33" ht="17" thickTop="1" thickBot="1" x14ac:dyDescent="0.25">
      <c r="D363" t="s">
        <v>208</v>
      </c>
      <c r="E363">
        <f>AVERAGE(E360:E362)</f>
        <v>5517.13</v>
      </c>
      <c r="F363" t="e">
        <f>AVERAGE(F360:F362)</f>
        <v>#DIV/0!</v>
      </c>
      <c r="G363" s="25" t="e">
        <f t="shared" si="67"/>
        <v>#DIV/0!</v>
      </c>
      <c r="H363" s="25" t="e">
        <f t="shared" si="68"/>
        <v>#DIV/0!</v>
      </c>
      <c r="I363">
        <f>AVERAGE(I360:I362)</f>
        <v>168.36666666666667</v>
      </c>
      <c r="J363">
        <f>AVERAGE(J360:J362)</f>
        <v>66.366666666666674</v>
      </c>
      <c r="K363">
        <f t="shared" si="59"/>
        <v>116.01166666666666</v>
      </c>
      <c r="L363">
        <f t="shared" si="60"/>
        <v>85.033999999999935</v>
      </c>
      <c r="M363" s="26"/>
    </row>
    <row r="364" spans="1:33" s="25" customFormat="1" ht="17" thickTop="1" thickBot="1" x14ac:dyDescent="0.25">
      <c r="A364" s="23" t="s">
        <v>204</v>
      </c>
      <c r="B364" s="24" t="s">
        <v>240</v>
      </c>
      <c r="C364" s="25">
        <v>1</v>
      </c>
      <c r="D364" s="25">
        <v>1</v>
      </c>
      <c r="E364" s="25">
        <v>7345</v>
      </c>
      <c r="G364" s="25">
        <f t="shared" si="67"/>
        <v>0</v>
      </c>
      <c r="H364" s="25" t="str">
        <f t="shared" si="68"/>
        <v>F</v>
      </c>
      <c r="I364" s="25">
        <v>155.69999999999999</v>
      </c>
      <c r="J364" s="25">
        <v>62.5</v>
      </c>
      <c r="K364" s="25">
        <f t="shared" si="59"/>
        <v>143.24500000000006</v>
      </c>
      <c r="L364" s="25">
        <f t="shared" si="60"/>
        <v>111.25</v>
      </c>
      <c r="M364" s="26">
        <f>AVERAGE(K364:L364)</f>
        <v>127.24750000000003</v>
      </c>
      <c r="N364" s="27">
        <f>AVERAGE(M364:M366)</f>
        <v>136.05350000000001</v>
      </c>
      <c r="O364" s="45">
        <f>AVERAGE(N364,N368,N372,N376,N380,N384)</f>
        <v>138.20706944444444</v>
      </c>
      <c r="P364" s="25">
        <f>AVERAGE(K364:K366,K368:K370,K372:K374,K376:K378,K380:K382,K384:K386)</f>
        <v>148.91861111111109</v>
      </c>
      <c r="Q364" s="25">
        <f>AVERAGE(L364:L366,L368:L369,L372:L374,L376:L378,L380:L382,L384:L386)</f>
        <v>124.13199999999998</v>
      </c>
      <c r="S364" s="46">
        <f>_xlfn.STDEV.S(M364:M366,M368:M369,M372,M376:M378,M380:M382,M384:M386, M374, M373)</f>
        <v>19.940942918199674</v>
      </c>
      <c r="T364">
        <f t="shared" ref="T364:U364" si="70">AVERAGE(I364:I387)</f>
        <v>153.06111111111113</v>
      </c>
      <c r="U364">
        <f t="shared" si="70"/>
        <v>61.866666666666646</v>
      </c>
      <c r="AD364" s="31">
        <f>$N$364</f>
        <v>136.05350000000001</v>
      </c>
      <c r="AE364" s="31">
        <f>O364</f>
        <v>138.20706944444444</v>
      </c>
      <c r="AF364" s="47">
        <f>O364+S364</f>
        <v>158.14801236264412</v>
      </c>
      <c r="AG364" s="47">
        <f>O364-S364</f>
        <v>118.26612652624476</v>
      </c>
    </row>
    <row r="365" spans="1:33" ht="17" thickTop="1" thickBot="1" x14ac:dyDescent="0.25">
      <c r="A365" s="33" t="s">
        <v>206</v>
      </c>
      <c r="D365">
        <v>2</v>
      </c>
      <c r="E365">
        <v>65.8</v>
      </c>
      <c r="G365" s="25">
        <f t="shared" si="67"/>
        <v>0</v>
      </c>
      <c r="H365" s="25" t="str">
        <f t="shared" si="68"/>
        <v>F</v>
      </c>
      <c r="I365">
        <v>164.3</v>
      </c>
      <c r="J365">
        <v>62.3</v>
      </c>
      <c r="K365">
        <f t="shared" si="59"/>
        <v>124.755</v>
      </c>
      <c r="L365">
        <f t="shared" si="60"/>
        <v>112.60599999999999</v>
      </c>
      <c r="M365" s="26">
        <f>AVERAGE(K365:L365)</f>
        <v>118.68049999999999</v>
      </c>
      <c r="AD365">
        <f>N364</f>
        <v>136.05350000000001</v>
      </c>
      <c r="AE365" s="31">
        <f>O364</f>
        <v>138.20706944444444</v>
      </c>
      <c r="AF365" s="37">
        <f t="shared" ref="AF365:AG380" si="71">AF364</f>
        <v>158.14801236264412</v>
      </c>
      <c r="AG365" s="37">
        <f t="shared" si="71"/>
        <v>118.26612652624476</v>
      </c>
    </row>
    <row r="366" spans="1:33" ht="17" thickTop="1" thickBot="1" x14ac:dyDescent="0.25">
      <c r="A366" s="33" t="s">
        <v>207</v>
      </c>
      <c r="D366">
        <v>3</v>
      </c>
      <c r="E366">
        <v>2806.6</v>
      </c>
      <c r="G366" s="25">
        <f t="shared" si="67"/>
        <v>0</v>
      </c>
      <c r="H366" s="25" t="str">
        <f t="shared" si="68"/>
        <v>F</v>
      </c>
      <c r="I366" s="38">
        <v>140.5</v>
      </c>
      <c r="J366" s="38">
        <v>57</v>
      </c>
      <c r="K366">
        <f t="shared" si="59"/>
        <v>175.92500000000001</v>
      </c>
      <c r="L366">
        <f t="shared" si="60"/>
        <v>148.53999999999996</v>
      </c>
      <c r="M366" s="26">
        <f>AVERAGE(K366:L366)</f>
        <v>162.23249999999999</v>
      </c>
      <c r="AD366">
        <f>N364</f>
        <v>136.05350000000001</v>
      </c>
      <c r="AE366" s="31">
        <f>O364</f>
        <v>138.20706944444444</v>
      </c>
      <c r="AF366" s="37">
        <f t="shared" si="71"/>
        <v>158.14801236264412</v>
      </c>
      <c r="AG366" s="37">
        <f t="shared" si="71"/>
        <v>118.26612652624476</v>
      </c>
    </row>
    <row r="367" spans="1:33" ht="17" thickTop="1" thickBot="1" x14ac:dyDescent="0.25">
      <c r="D367" t="s">
        <v>208</v>
      </c>
      <c r="E367">
        <f>AVERAGE(E364:E366)</f>
        <v>3405.7999999999997</v>
      </c>
      <c r="F367" t="e">
        <f>AVERAGE(F364:F366)</f>
        <v>#DIV/0!</v>
      </c>
      <c r="G367" s="25" t="e">
        <f t="shared" si="67"/>
        <v>#DIV/0!</v>
      </c>
      <c r="H367" s="25" t="e">
        <f t="shared" si="68"/>
        <v>#DIV/0!</v>
      </c>
      <c r="I367">
        <f>AVERAGE(I364:I366)</f>
        <v>153.5</v>
      </c>
      <c r="J367">
        <f>AVERAGE(J364:J366)</f>
        <v>60.6</v>
      </c>
      <c r="K367">
        <f t="shared" si="59"/>
        <v>147.97500000000002</v>
      </c>
      <c r="L367">
        <f t="shared" si="60"/>
        <v>124.13199999999995</v>
      </c>
      <c r="M367" s="26"/>
      <c r="AE367" s="31">
        <f>O364</f>
        <v>138.20706944444444</v>
      </c>
      <c r="AF367" s="37">
        <f t="shared" si="71"/>
        <v>158.14801236264412</v>
      </c>
      <c r="AG367" s="37">
        <f t="shared" si="71"/>
        <v>118.26612652624476</v>
      </c>
    </row>
    <row r="368" spans="1:33" ht="17" thickTop="1" thickBot="1" x14ac:dyDescent="0.25">
      <c r="A368" s="33" t="s">
        <v>209</v>
      </c>
      <c r="C368" s="29">
        <v>2</v>
      </c>
      <c r="D368" s="29">
        <v>1</v>
      </c>
      <c r="E368">
        <v>10923.86</v>
      </c>
      <c r="G368" s="25">
        <f t="shared" si="67"/>
        <v>0</v>
      </c>
      <c r="H368" s="25" t="str">
        <f t="shared" si="68"/>
        <v>F</v>
      </c>
      <c r="I368" s="38">
        <v>145.30000000000001</v>
      </c>
      <c r="J368" s="38">
        <v>55.7</v>
      </c>
      <c r="K368">
        <f t="shared" si="59"/>
        <v>165.60499999999996</v>
      </c>
      <c r="L368">
        <f t="shared" si="60"/>
        <v>157.35399999999998</v>
      </c>
      <c r="M368" s="26">
        <f>AVERAGE(K368:L368)</f>
        <v>161.47949999999997</v>
      </c>
      <c r="N368" s="27">
        <f>AVERAGE(M368:M369)</f>
        <v>165.57274999999998</v>
      </c>
      <c r="AD368" s="39">
        <f>$N$368</f>
        <v>165.57274999999998</v>
      </c>
      <c r="AE368" s="31">
        <f>O364</f>
        <v>138.20706944444444</v>
      </c>
      <c r="AF368" s="37">
        <f t="shared" si="71"/>
        <v>158.14801236264412</v>
      </c>
      <c r="AG368" s="37">
        <f t="shared" si="71"/>
        <v>118.26612652624476</v>
      </c>
    </row>
    <row r="369" spans="1:33" ht="17" thickTop="1" thickBot="1" x14ac:dyDescent="0.25">
      <c r="A369" s="33" t="s">
        <v>210</v>
      </c>
      <c r="D369">
        <v>2</v>
      </c>
      <c r="E369">
        <v>8086.68</v>
      </c>
      <c r="G369" s="25">
        <f t="shared" si="67"/>
        <v>0</v>
      </c>
      <c r="H369" s="25" t="str">
        <f t="shared" si="68"/>
        <v>F</v>
      </c>
      <c r="I369" s="38">
        <v>138</v>
      </c>
      <c r="J369" s="38">
        <v>55.6</v>
      </c>
      <c r="K369">
        <f t="shared" si="59"/>
        <v>181.3</v>
      </c>
      <c r="L369">
        <f t="shared" si="60"/>
        <v>158.03199999999998</v>
      </c>
      <c r="M369" s="26">
        <f>AVERAGE(K369:L369)</f>
        <v>169.666</v>
      </c>
      <c r="AD369" s="39">
        <f>$N$368</f>
        <v>165.57274999999998</v>
      </c>
      <c r="AE369" s="31">
        <f>O364</f>
        <v>138.20706944444444</v>
      </c>
      <c r="AF369" s="37">
        <f t="shared" si="71"/>
        <v>158.14801236264412</v>
      </c>
      <c r="AG369" s="37">
        <f t="shared" si="71"/>
        <v>118.26612652624476</v>
      </c>
    </row>
    <row r="370" spans="1:33" ht="17" thickTop="1" thickBot="1" x14ac:dyDescent="0.25">
      <c r="A370" s="33" t="s">
        <v>211</v>
      </c>
      <c r="D370">
        <v>3</v>
      </c>
      <c r="E370">
        <v>2137.38</v>
      </c>
      <c r="G370" s="25">
        <f t="shared" si="67"/>
        <v>0</v>
      </c>
      <c r="H370" s="25" t="str">
        <f t="shared" si="68"/>
        <v>F</v>
      </c>
      <c r="I370" s="38">
        <v>154.19999999999999</v>
      </c>
      <c r="J370" s="38">
        <v>83.4</v>
      </c>
      <c r="K370">
        <f t="shared" si="59"/>
        <v>146.47000000000003</v>
      </c>
      <c r="L370" s="49">
        <f t="shared" si="60"/>
        <v>-30.452000000000112</v>
      </c>
      <c r="M370" s="50">
        <f>AVERAGE(K370:L370)</f>
        <v>58.008999999999958</v>
      </c>
      <c r="AD370" s="39">
        <f>$N$368</f>
        <v>165.57274999999998</v>
      </c>
      <c r="AE370" s="31">
        <f>O364</f>
        <v>138.20706944444444</v>
      </c>
      <c r="AF370" s="37">
        <f t="shared" si="71"/>
        <v>158.14801236264412</v>
      </c>
      <c r="AG370" s="37">
        <f t="shared" si="71"/>
        <v>118.26612652624476</v>
      </c>
    </row>
    <row r="371" spans="1:33" ht="17" thickTop="1" thickBot="1" x14ac:dyDescent="0.25">
      <c r="D371" t="s">
        <v>208</v>
      </c>
      <c r="E371">
        <f>AVERAGE(E368:E370)</f>
        <v>7049.3066666666673</v>
      </c>
      <c r="F371" t="e">
        <f>AVERAGE(F368:F370)</f>
        <v>#DIV/0!</v>
      </c>
      <c r="G371" s="25" t="e">
        <f t="shared" si="67"/>
        <v>#DIV/0!</v>
      </c>
      <c r="H371" s="25" t="e">
        <f t="shared" si="68"/>
        <v>#DIV/0!</v>
      </c>
      <c r="I371">
        <f>AVERAGE(I368:I370)</f>
        <v>145.83333333333334</v>
      </c>
      <c r="J371">
        <f>AVERAGE(J368:J370)</f>
        <v>64.900000000000006</v>
      </c>
      <c r="K371">
        <f t="shared" si="59"/>
        <v>164.45833333333331</v>
      </c>
      <c r="L371">
        <f t="shared" si="60"/>
        <v>94.977999999999952</v>
      </c>
      <c r="M371" s="26"/>
      <c r="AE371" s="31">
        <f>O364</f>
        <v>138.20706944444444</v>
      </c>
      <c r="AF371" s="37">
        <f t="shared" si="71"/>
        <v>158.14801236264412</v>
      </c>
      <c r="AG371" s="37">
        <f t="shared" si="71"/>
        <v>118.26612652624476</v>
      </c>
    </row>
    <row r="372" spans="1:33" ht="17" thickTop="1" thickBot="1" x14ac:dyDescent="0.25">
      <c r="A372" s="33" t="s">
        <v>212</v>
      </c>
      <c r="C372" s="29">
        <v>3</v>
      </c>
      <c r="D372" s="29">
        <v>1</v>
      </c>
      <c r="E372" s="29">
        <v>10227.36</v>
      </c>
      <c r="F372" s="29"/>
      <c r="G372" s="25">
        <f t="shared" si="67"/>
        <v>0</v>
      </c>
      <c r="H372" s="25" t="str">
        <f t="shared" si="68"/>
        <v>F</v>
      </c>
      <c r="I372" s="29">
        <v>140.30000000000001</v>
      </c>
      <c r="J372" s="29">
        <v>57.9</v>
      </c>
      <c r="K372">
        <f t="shared" ref="K372:K435" si="72">-2.15*I372+478</f>
        <v>176.35499999999996</v>
      </c>
      <c r="L372">
        <f t="shared" ref="L372:L435" si="73">-6.78*J372+535</f>
        <v>142.43799999999999</v>
      </c>
      <c r="M372" s="26">
        <f>AVERAGE(K372:L372)</f>
        <v>159.39649999999997</v>
      </c>
      <c r="N372" s="27">
        <f>AVERAGE(M372:M374)</f>
        <v>135.56083333333333</v>
      </c>
      <c r="AD372" s="39">
        <f>N372</f>
        <v>135.56083333333333</v>
      </c>
      <c r="AE372" s="31">
        <f>O364</f>
        <v>138.20706944444444</v>
      </c>
      <c r="AF372" s="37">
        <f t="shared" si="71"/>
        <v>158.14801236264412</v>
      </c>
      <c r="AG372" s="37">
        <f t="shared" si="71"/>
        <v>118.26612652624476</v>
      </c>
    </row>
    <row r="373" spans="1:33" ht="17" thickTop="1" thickBot="1" x14ac:dyDescent="0.25">
      <c r="A373" s="33" t="s">
        <v>213</v>
      </c>
      <c r="D373">
        <v>2</v>
      </c>
      <c r="E373" s="38">
        <v>3569.24</v>
      </c>
      <c r="F373" s="38"/>
      <c r="G373" s="25">
        <f t="shared" si="67"/>
        <v>0</v>
      </c>
      <c r="H373" s="25" t="str">
        <f t="shared" si="68"/>
        <v>F</v>
      </c>
      <c r="I373" s="38">
        <v>150.1</v>
      </c>
      <c r="J373" s="38">
        <v>61.8</v>
      </c>
      <c r="K373">
        <f t="shared" si="72"/>
        <v>155.28500000000003</v>
      </c>
      <c r="L373">
        <f t="shared" si="73"/>
        <v>115.99599999999998</v>
      </c>
      <c r="M373" s="26">
        <f>AVERAGE(K373:L373)</f>
        <v>135.6405</v>
      </c>
      <c r="AD373">
        <f>N372</f>
        <v>135.56083333333333</v>
      </c>
      <c r="AE373" s="31">
        <f>O364</f>
        <v>138.20706944444444</v>
      </c>
      <c r="AF373" s="37">
        <f t="shared" si="71"/>
        <v>158.14801236264412</v>
      </c>
      <c r="AG373" s="37">
        <f t="shared" si="71"/>
        <v>118.26612652624476</v>
      </c>
    </row>
    <row r="374" spans="1:33" ht="17" thickTop="1" thickBot="1" x14ac:dyDescent="0.25">
      <c r="A374" s="33" t="s">
        <v>214</v>
      </c>
      <c r="D374">
        <v>3</v>
      </c>
      <c r="E374" s="38">
        <v>6156.23</v>
      </c>
      <c r="F374" s="38"/>
      <c r="G374" s="25">
        <f t="shared" si="67"/>
        <v>0</v>
      </c>
      <c r="H374" s="25" t="str">
        <f t="shared" si="68"/>
        <v>F</v>
      </c>
      <c r="I374" s="38">
        <v>153.5</v>
      </c>
      <c r="J374" s="38">
        <v>67.8</v>
      </c>
      <c r="K374">
        <f t="shared" si="72"/>
        <v>147.97500000000002</v>
      </c>
      <c r="L374">
        <f t="shared" si="73"/>
        <v>75.315999999999974</v>
      </c>
      <c r="M374" s="26">
        <f>AVERAGE(K374:L374)</f>
        <v>111.6455</v>
      </c>
      <c r="AD374">
        <f>N372</f>
        <v>135.56083333333333</v>
      </c>
      <c r="AE374" s="31">
        <f>O364</f>
        <v>138.20706944444444</v>
      </c>
      <c r="AF374" s="37">
        <f t="shared" si="71"/>
        <v>158.14801236264412</v>
      </c>
      <c r="AG374" s="37">
        <f t="shared" si="71"/>
        <v>118.26612652624476</v>
      </c>
    </row>
    <row r="375" spans="1:33" ht="17" thickTop="1" thickBot="1" x14ac:dyDescent="0.25">
      <c r="D375" t="s">
        <v>208</v>
      </c>
      <c r="E375">
        <f>AVERAGE(E372:E374)</f>
        <v>6650.9433333333336</v>
      </c>
      <c r="F375" t="e">
        <f>AVERAGE(F372:F374)</f>
        <v>#DIV/0!</v>
      </c>
      <c r="G375" s="25" t="e">
        <f t="shared" si="67"/>
        <v>#DIV/0!</v>
      </c>
      <c r="H375" s="25" t="e">
        <f t="shared" si="68"/>
        <v>#DIV/0!</v>
      </c>
      <c r="I375">
        <f>AVERAGE(I372:I374)</f>
        <v>147.96666666666667</v>
      </c>
      <c r="J375">
        <f>AVERAGE(J372:J374)</f>
        <v>62.5</v>
      </c>
      <c r="K375">
        <f t="shared" si="72"/>
        <v>159.87166666666667</v>
      </c>
      <c r="L375">
        <f t="shared" si="73"/>
        <v>111.25</v>
      </c>
      <c r="M375" s="26"/>
      <c r="AE375" s="31">
        <f>O364</f>
        <v>138.20706944444444</v>
      </c>
      <c r="AF375" s="37">
        <f t="shared" si="71"/>
        <v>158.14801236264412</v>
      </c>
      <c r="AG375" s="37">
        <f t="shared" si="71"/>
        <v>118.26612652624476</v>
      </c>
    </row>
    <row r="376" spans="1:33" ht="17" thickTop="1" thickBot="1" x14ac:dyDescent="0.25">
      <c r="A376" s="33" t="s">
        <v>215</v>
      </c>
      <c r="C376" s="29">
        <v>4</v>
      </c>
      <c r="D376" s="29">
        <v>1</v>
      </c>
      <c r="E376" s="29">
        <v>6854.34</v>
      </c>
      <c r="F376" s="29"/>
      <c r="G376" s="25">
        <f t="shared" si="67"/>
        <v>0</v>
      </c>
      <c r="H376" s="25" t="str">
        <f t="shared" si="68"/>
        <v>F</v>
      </c>
      <c r="I376" s="29">
        <v>160.30000000000001</v>
      </c>
      <c r="J376" s="29">
        <v>57.4</v>
      </c>
      <c r="K376">
        <f t="shared" si="72"/>
        <v>133.35500000000002</v>
      </c>
      <c r="L376">
        <f t="shared" si="73"/>
        <v>145.82799999999997</v>
      </c>
      <c r="M376" s="26">
        <f>AVERAGE(K376:L376)</f>
        <v>139.5915</v>
      </c>
      <c r="N376" s="27">
        <f>AVERAGE(M376:M378)</f>
        <v>132.2825</v>
      </c>
      <c r="AD376" s="39">
        <f>N376</f>
        <v>132.2825</v>
      </c>
      <c r="AE376" s="31">
        <f>O364</f>
        <v>138.20706944444444</v>
      </c>
      <c r="AF376" s="37">
        <f t="shared" si="71"/>
        <v>158.14801236264412</v>
      </c>
      <c r="AG376" s="37">
        <f t="shared" si="71"/>
        <v>118.26612652624476</v>
      </c>
    </row>
    <row r="377" spans="1:33" ht="17" thickTop="1" thickBot="1" x14ac:dyDescent="0.25">
      <c r="A377" s="33" t="s">
        <v>216</v>
      </c>
      <c r="D377">
        <v>2</v>
      </c>
      <c r="E377" s="38">
        <v>5721.63</v>
      </c>
      <c r="F377" s="38"/>
      <c r="G377" s="25">
        <f t="shared" si="67"/>
        <v>0</v>
      </c>
      <c r="H377" s="25" t="str">
        <f t="shared" si="68"/>
        <v>F</v>
      </c>
      <c r="I377" s="38">
        <v>160.9</v>
      </c>
      <c r="J377" s="38">
        <v>59.9</v>
      </c>
      <c r="K377">
        <f t="shared" si="72"/>
        <v>132.065</v>
      </c>
      <c r="L377">
        <f t="shared" si="73"/>
        <v>128.87799999999999</v>
      </c>
      <c r="M377" s="26">
        <f>AVERAGE(K377:L377)</f>
        <v>130.47149999999999</v>
      </c>
      <c r="AD377">
        <f>N376</f>
        <v>132.2825</v>
      </c>
      <c r="AE377" s="31">
        <f>O364</f>
        <v>138.20706944444444</v>
      </c>
      <c r="AF377" s="37">
        <f t="shared" si="71"/>
        <v>158.14801236264412</v>
      </c>
      <c r="AG377" s="37">
        <f t="shared" si="71"/>
        <v>118.26612652624476</v>
      </c>
    </row>
    <row r="378" spans="1:33" ht="17" thickTop="1" thickBot="1" x14ac:dyDescent="0.25">
      <c r="A378" s="33" t="s">
        <v>217</v>
      </c>
      <c r="D378">
        <v>3</v>
      </c>
      <c r="E378" s="38">
        <v>7553.77</v>
      </c>
      <c r="F378" s="38"/>
      <c r="G378" s="25">
        <f t="shared" si="67"/>
        <v>0</v>
      </c>
      <c r="H378" s="25" t="str">
        <f t="shared" si="68"/>
        <v>F</v>
      </c>
      <c r="I378" s="38">
        <v>155.5</v>
      </c>
      <c r="J378" s="38">
        <v>62.7</v>
      </c>
      <c r="K378">
        <f t="shared" si="72"/>
        <v>143.67500000000001</v>
      </c>
      <c r="L378">
        <f t="shared" si="73"/>
        <v>109.89399999999995</v>
      </c>
      <c r="M378" s="26">
        <f>AVERAGE(K378:L378)</f>
        <v>126.78449999999998</v>
      </c>
      <c r="AD378">
        <f>N376</f>
        <v>132.2825</v>
      </c>
      <c r="AE378" s="31">
        <f>O364</f>
        <v>138.20706944444444</v>
      </c>
      <c r="AF378" s="37">
        <f t="shared" si="71"/>
        <v>158.14801236264412</v>
      </c>
      <c r="AG378" s="37">
        <f t="shared" si="71"/>
        <v>118.26612652624476</v>
      </c>
    </row>
    <row r="379" spans="1:33" ht="17" thickTop="1" thickBot="1" x14ac:dyDescent="0.25">
      <c r="D379" t="s">
        <v>208</v>
      </c>
      <c r="E379">
        <f>AVERAGE(E376:E378)</f>
        <v>6709.9133333333339</v>
      </c>
      <c r="F379" t="e">
        <f>AVERAGE(F376:F378)</f>
        <v>#DIV/0!</v>
      </c>
      <c r="G379" s="25" t="e">
        <f t="shared" si="67"/>
        <v>#DIV/0!</v>
      </c>
      <c r="H379" s="25" t="e">
        <f t="shared" si="68"/>
        <v>#DIV/0!</v>
      </c>
      <c r="I379">
        <f>AVERAGE(I376:I378)</f>
        <v>158.9</v>
      </c>
      <c r="J379">
        <f>AVERAGE(J376:J378)</f>
        <v>60</v>
      </c>
      <c r="K379">
        <f t="shared" si="72"/>
        <v>136.36500000000001</v>
      </c>
      <c r="L379">
        <f t="shared" si="73"/>
        <v>128.19999999999999</v>
      </c>
      <c r="M379" s="26"/>
      <c r="AE379" s="31">
        <f>O364</f>
        <v>138.20706944444444</v>
      </c>
      <c r="AF379" s="37">
        <f t="shared" si="71"/>
        <v>158.14801236264412</v>
      </c>
      <c r="AG379" s="37">
        <f t="shared" si="71"/>
        <v>118.26612652624476</v>
      </c>
    </row>
    <row r="380" spans="1:33" ht="17" thickTop="1" thickBot="1" x14ac:dyDescent="0.25">
      <c r="A380" s="33" t="s">
        <v>218</v>
      </c>
      <c r="C380" s="29">
        <v>5</v>
      </c>
      <c r="D380" s="29">
        <v>1</v>
      </c>
      <c r="E380" s="29">
        <v>2992.5</v>
      </c>
      <c r="F380" s="29"/>
      <c r="G380" s="25">
        <f t="shared" si="67"/>
        <v>0</v>
      </c>
      <c r="H380" s="25" t="str">
        <f t="shared" si="68"/>
        <v>F</v>
      </c>
      <c r="I380" s="29">
        <v>160.80000000000001</v>
      </c>
      <c r="J380" s="29">
        <v>59.7</v>
      </c>
      <c r="K380">
        <f t="shared" si="72"/>
        <v>132.27999999999997</v>
      </c>
      <c r="L380">
        <f t="shared" si="73"/>
        <v>130.23399999999998</v>
      </c>
      <c r="M380" s="26">
        <f>AVERAGE(K380:L380)</f>
        <v>131.25699999999998</v>
      </c>
      <c r="N380" s="27">
        <f>AVERAGE(M380:M382)</f>
        <v>116.23616666666665</v>
      </c>
      <c r="AD380" s="39">
        <f>N380</f>
        <v>116.23616666666665</v>
      </c>
      <c r="AE380" s="31">
        <f>O364</f>
        <v>138.20706944444444</v>
      </c>
      <c r="AF380" s="37">
        <f t="shared" si="71"/>
        <v>158.14801236264412</v>
      </c>
      <c r="AG380" s="37">
        <f t="shared" si="71"/>
        <v>118.26612652624476</v>
      </c>
    </row>
    <row r="381" spans="1:33" ht="17" thickTop="1" thickBot="1" x14ac:dyDescent="0.25">
      <c r="A381" s="33" t="s">
        <v>219</v>
      </c>
      <c r="D381">
        <v>2</v>
      </c>
      <c r="E381" s="38">
        <v>59.7</v>
      </c>
      <c r="F381" s="38"/>
      <c r="G381" s="25">
        <f t="shared" si="67"/>
        <v>0</v>
      </c>
      <c r="H381" s="25" t="str">
        <f t="shared" si="68"/>
        <v>F</v>
      </c>
      <c r="I381" s="38">
        <v>160.80000000000001</v>
      </c>
      <c r="J381" s="38">
        <v>66.3</v>
      </c>
      <c r="K381">
        <f t="shared" si="72"/>
        <v>132.27999999999997</v>
      </c>
      <c r="L381">
        <f t="shared" si="73"/>
        <v>85.48599999999999</v>
      </c>
      <c r="M381" s="26">
        <f>AVERAGE(K381:L381)</f>
        <v>108.88299999999998</v>
      </c>
      <c r="AD381">
        <f>N380</f>
        <v>116.23616666666665</v>
      </c>
      <c r="AE381" s="31">
        <f>O364</f>
        <v>138.20706944444444</v>
      </c>
      <c r="AF381" s="37">
        <f t="shared" ref="AF381:AG386" si="74">AF380</f>
        <v>158.14801236264412</v>
      </c>
      <c r="AG381" s="37">
        <f t="shared" si="74"/>
        <v>118.26612652624476</v>
      </c>
    </row>
    <row r="382" spans="1:33" ht="17" thickTop="1" thickBot="1" x14ac:dyDescent="0.25">
      <c r="A382" s="33" t="s">
        <v>220</v>
      </c>
      <c r="D382">
        <v>3</v>
      </c>
      <c r="E382" s="38">
        <v>1541.82</v>
      </c>
      <c r="F382" s="38"/>
      <c r="G382" s="25">
        <f t="shared" si="67"/>
        <v>0</v>
      </c>
      <c r="H382" s="25" t="str">
        <f t="shared" si="68"/>
        <v>F</v>
      </c>
      <c r="I382" s="38">
        <v>163.30000000000001</v>
      </c>
      <c r="J382" s="38">
        <v>65.599999999999994</v>
      </c>
      <c r="K382">
        <f t="shared" si="72"/>
        <v>126.90499999999997</v>
      </c>
      <c r="L382">
        <f t="shared" si="73"/>
        <v>90.232000000000028</v>
      </c>
      <c r="M382" s="48">
        <f>AVERAGE(K382:L382)</f>
        <v>108.5685</v>
      </c>
      <c r="AD382">
        <f>N380</f>
        <v>116.23616666666665</v>
      </c>
      <c r="AE382" s="31">
        <f>O364</f>
        <v>138.20706944444444</v>
      </c>
      <c r="AF382" s="37">
        <f t="shared" si="74"/>
        <v>158.14801236264412</v>
      </c>
      <c r="AG382" s="37">
        <f t="shared" si="74"/>
        <v>118.26612652624476</v>
      </c>
    </row>
    <row r="383" spans="1:33" ht="17" thickTop="1" thickBot="1" x14ac:dyDescent="0.25">
      <c r="D383" t="s">
        <v>208</v>
      </c>
      <c r="E383">
        <f>AVERAGE(E380:E382)</f>
        <v>1531.34</v>
      </c>
      <c r="F383" t="e">
        <f>AVERAGE(F380:F382)</f>
        <v>#DIV/0!</v>
      </c>
      <c r="G383" s="25" t="e">
        <f t="shared" si="67"/>
        <v>#DIV/0!</v>
      </c>
      <c r="H383" s="25" t="e">
        <f t="shared" si="68"/>
        <v>#DIV/0!</v>
      </c>
      <c r="I383">
        <f>AVERAGE(I380:I382)</f>
        <v>161.63333333333335</v>
      </c>
      <c r="J383">
        <f>AVERAGE(J380:J382)</f>
        <v>63.866666666666667</v>
      </c>
      <c r="K383">
        <f t="shared" si="72"/>
        <v>130.48833333333329</v>
      </c>
      <c r="L383">
        <f t="shared" si="73"/>
        <v>101.98399999999998</v>
      </c>
      <c r="M383" s="26"/>
      <c r="AE383" s="31">
        <f>O364</f>
        <v>138.20706944444444</v>
      </c>
      <c r="AF383" s="37">
        <f t="shared" si="74"/>
        <v>158.14801236264412</v>
      </c>
      <c r="AG383" s="37">
        <f t="shared" si="74"/>
        <v>118.26612652624476</v>
      </c>
    </row>
    <row r="384" spans="1:33" ht="17" thickTop="1" thickBot="1" x14ac:dyDescent="0.25">
      <c r="A384" s="33" t="s">
        <v>221</v>
      </c>
      <c r="C384" s="41">
        <v>6</v>
      </c>
      <c r="D384" s="41">
        <v>1</v>
      </c>
      <c r="E384" s="41">
        <v>10473.549999999999</v>
      </c>
      <c r="F384" s="41"/>
      <c r="G384" s="25">
        <f t="shared" si="67"/>
        <v>0</v>
      </c>
      <c r="H384" s="25" t="str">
        <f t="shared" si="68"/>
        <v>F</v>
      </c>
      <c r="I384" s="41">
        <v>145.4</v>
      </c>
      <c r="J384" s="41">
        <v>56.9</v>
      </c>
      <c r="K384">
        <f t="shared" si="72"/>
        <v>165.39</v>
      </c>
      <c r="L384">
        <f t="shared" si="73"/>
        <v>149.21800000000002</v>
      </c>
      <c r="M384" s="26">
        <f>AVERAGE(K384:L384)</f>
        <v>157.304</v>
      </c>
      <c r="N384" s="27">
        <f>AVERAGE(M384:M386)</f>
        <v>143.53666666666666</v>
      </c>
      <c r="AD384" s="42">
        <f>N384</f>
        <v>143.53666666666666</v>
      </c>
      <c r="AE384" s="31">
        <f>O364</f>
        <v>138.20706944444444</v>
      </c>
      <c r="AF384" s="37">
        <f t="shared" si="74"/>
        <v>158.14801236264412</v>
      </c>
      <c r="AG384" s="37">
        <f t="shared" si="74"/>
        <v>118.26612652624476</v>
      </c>
    </row>
    <row r="385" spans="1:33" ht="17" thickTop="1" thickBot="1" x14ac:dyDescent="0.25">
      <c r="A385" s="33" t="s">
        <v>222</v>
      </c>
      <c r="D385">
        <v>2</v>
      </c>
      <c r="E385" s="43">
        <v>5330.05</v>
      </c>
      <c r="F385" s="43"/>
      <c r="G385" s="25">
        <f t="shared" si="67"/>
        <v>0</v>
      </c>
      <c r="H385" s="25" t="str">
        <f t="shared" si="68"/>
        <v>F</v>
      </c>
      <c r="I385" s="43">
        <v>160.30000000000001</v>
      </c>
      <c r="J385" s="43">
        <v>61.8</v>
      </c>
      <c r="K385">
        <f t="shared" si="72"/>
        <v>133.35500000000002</v>
      </c>
      <c r="L385">
        <f t="shared" si="73"/>
        <v>115.99599999999998</v>
      </c>
      <c r="M385" s="26">
        <f>AVERAGE(K385:L385)</f>
        <v>124.6755</v>
      </c>
      <c r="AD385">
        <f>N384</f>
        <v>143.53666666666666</v>
      </c>
      <c r="AE385" s="31">
        <f>O364</f>
        <v>138.20706944444444</v>
      </c>
      <c r="AF385" s="37">
        <f t="shared" si="74"/>
        <v>158.14801236264412</v>
      </c>
      <c r="AG385" s="37">
        <f t="shared" si="74"/>
        <v>118.26612652624476</v>
      </c>
    </row>
    <row r="386" spans="1:33" ht="17" thickTop="1" thickBot="1" x14ac:dyDescent="0.25">
      <c r="A386" s="33" t="s">
        <v>223</v>
      </c>
      <c r="D386">
        <v>3</v>
      </c>
      <c r="E386" s="43">
        <v>12903.76</v>
      </c>
      <c r="F386" s="43"/>
      <c r="G386" s="25">
        <f t="shared" si="67"/>
        <v>0</v>
      </c>
      <c r="H386" s="25" t="str">
        <f t="shared" si="68"/>
        <v>F</v>
      </c>
      <c r="I386" s="43">
        <v>145.9</v>
      </c>
      <c r="J386" s="43">
        <v>59.3</v>
      </c>
      <c r="K386">
        <f t="shared" si="72"/>
        <v>164.315</v>
      </c>
      <c r="L386">
        <f t="shared" si="73"/>
        <v>132.94600000000003</v>
      </c>
      <c r="M386" s="26">
        <f>AVERAGE(K386:L386)</f>
        <v>148.63050000000001</v>
      </c>
      <c r="AD386">
        <f>N384</f>
        <v>143.53666666666666</v>
      </c>
      <c r="AE386" s="31">
        <f>O364</f>
        <v>138.20706944444444</v>
      </c>
      <c r="AF386" s="37">
        <f t="shared" si="74"/>
        <v>158.14801236264412</v>
      </c>
      <c r="AG386" s="37">
        <f t="shared" si="74"/>
        <v>118.26612652624476</v>
      </c>
    </row>
    <row r="387" spans="1:33" ht="17" thickTop="1" thickBot="1" x14ac:dyDescent="0.25">
      <c r="D387" t="s">
        <v>208</v>
      </c>
      <c r="E387">
        <f>AVERAGE(E384:E386)</f>
        <v>9569.1200000000008</v>
      </c>
      <c r="F387" t="e">
        <f>AVERAGE(F384:F386)</f>
        <v>#DIV/0!</v>
      </c>
      <c r="G387" s="25" t="e">
        <f t="shared" si="67"/>
        <v>#DIV/0!</v>
      </c>
      <c r="H387" s="25" t="e">
        <f t="shared" si="68"/>
        <v>#DIV/0!</v>
      </c>
      <c r="I387">
        <f>AVERAGE(I384:I386)</f>
        <v>150.53333333333333</v>
      </c>
      <c r="J387">
        <f>AVERAGE(J384:J386)</f>
        <v>59.333333333333336</v>
      </c>
      <c r="K387">
        <f t="shared" si="72"/>
        <v>154.35333333333335</v>
      </c>
      <c r="L387">
        <f t="shared" si="73"/>
        <v>132.71999999999997</v>
      </c>
      <c r="M387" s="26"/>
    </row>
    <row r="388" spans="1:33" s="25" customFormat="1" ht="17" thickTop="1" thickBot="1" x14ac:dyDescent="0.25">
      <c r="A388" s="23" t="s">
        <v>204</v>
      </c>
      <c r="B388" s="24" t="s">
        <v>241</v>
      </c>
      <c r="C388" s="25">
        <v>1</v>
      </c>
      <c r="D388" s="25">
        <v>1</v>
      </c>
      <c r="E388" s="25">
        <v>9253.75</v>
      </c>
      <c r="G388" s="25">
        <f>F388/E388</f>
        <v>0</v>
      </c>
      <c r="H388" s="25" t="str">
        <f>IF(G388&lt;1.5, "F", "G")</f>
        <v>F</v>
      </c>
      <c r="I388" s="25">
        <v>140.1</v>
      </c>
      <c r="J388" s="25">
        <v>46.9</v>
      </c>
      <c r="K388" s="25">
        <f t="shared" si="72"/>
        <v>176.78500000000003</v>
      </c>
      <c r="L388" s="25">
        <f t="shared" si="73"/>
        <v>217.01799999999997</v>
      </c>
      <c r="M388" s="26">
        <f>AVERAGE(K388:L388)</f>
        <v>196.9015</v>
      </c>
      <c r="N388" s="27">
        <f>AVERAGE(M388:M390)</f>
        <v>191.00116666666665</v>
      </c>
      <c r="O388" s="45">
        <f>AVERAGE(N388,N392,N396,N400,N404,N408)</f>
        <v>187.39398888888886</v>
      </c>
      <c r="P388" s="25">
        <f>AVERAGE(K388:K390,K392:K394,K396:K398,K400:K402,K404, K406,K408:K410)</f>
        <v>185.15735294117647</v>
      </c>
      <c r="Q388" s="25">
        <f>AVERAGE(L388:L390,L392:L394,L396:L398,L400:L402,L404,L408:L410)</f>
        <v>188.59284999999997</v>
      </c>
      <c r="S388" s="46">
        <f>_xlfn.STDEV.S(M388:M390,M392:M394,M396,M400:M402,M404,M408:M410, M398, M397)</f>
        <v>12.043629602961616</v>
      </c>
      <c r="T388">
        <f t="shared" ref="T388:U388" si="75">AVERAGE(I388:I411)</f>
        <v>137.03333333333333</v>
      </c>
      <c r="U388">
        <f t="shared" si="75"/>
        <v>52.971111111111121</v>
      </c>
      <c r="AD388" s="31">
        <f>$N$388</f>
        <v>191.00116666666665</v>
      </c>
      <c r="AE388" s="31">
        <f>O388</f>
        <v>187.39398888888886</v>
      </c>
      <c r="AF388" s="47">
        <f>O388+S388</f>
        <v>199.43761849185046</v>
      </c>
      <c r="AG388" s="47">
        <f>O388-S388</f>
        <v>175.35035928592725</v>
      </c>
    </row>
    <row r="389" spans="1:33" ht="17" thickTop="1" thickBot="1" x14ac:dyDescent="0.25">
      <c r="A389" s="33" t="s">
        <v>206</v>
      </c>
      <c r="D389">
        <v>2</v>
      </c>
      <c r="E389">
        <v>11308.94</v>
      </c>
      <c r="G389" s="25">
        <f>F389/E389</f>
        <v>0</v>
      </c>
      <c r="H389" s="25" t="str">
        <f>IF(G389&lt;1.5, "F", "G")</f>
        <v>F</v>
      </c>
      <c r="I389">
        <v>135.80000000000001</v>
      </c>
      <c r="J389">
        <v>50.6</v>
      </c>
      <c r="K389">
        <f t="shared" si="72"/>
        <v>186.02999999999997</v>
      </c>
      <c r="L389">
        <f t="shared" si="73"/>
        <v>191.93199999999996</v>
      </c>
      <c r="M389" s="26">
        <f>AVERAGE(K389:L389)</f>
        <v>188.98099999999997</v>
      </c>
      <c r="AD389">
        <f>N388</f>
        <v>191.00116666666665</v>
      </c>
      <c r="AE389" s="31">
        <f>O388</f>
        <v>187.39398888888886</v>
      </c>
      <c r="AF389" s="37">
        <f t="shared" ref="AF389:AG404" si="76">AF388</f>
        <v>199.43761849185046</v>
      </c>
      <c r="AG389" s="37">
        <f t="shared" si="76"/>
        <v>175.35035928592725</v>
      </c>
    </row>
    <row r="390" spans="1:33" ht="17" thickTop="1" thickBot="1" x14ac:dyDescent="0.25">
      <c r="A390" s="33" t="s">
        <v>207</v>
      </c>
      <c r="D390">
        <v>3</v>
      </c>
      <c r="E390">
        <v>11119.51</v>
      </c>
      <c r="G390" s="25">
        <f>F390/E390</f>
        <v>0</v>
      </c>
      <c r="H390" s="25" t="str">
        <f>IF(G390&lt;1.5, "F", "G")</f>
        <v>F</v>
      </c>
      <c r="I390" s="38">
        <v>132.80000000000001</v>
      </c>
      <c r="J390" s="38">
        <v>52.1</v>
      </c>
      <c r="K390">
        <f t="shared" si="72"/>
        <v>192.47999999999996</v>
      </c>
      <c r="L390">
        <f t="shared" si="73"/>
        <v>181.762</v>
      </c>
      <c r="M390" s="26">
        <f>AVERAGE(K390:L390)</f>
        <v>187.12099999999998</v>
      </c>
      <c r="AD390">
        <f>N388</f>
        <v>191.00116666666665</v>
      </c>
      <c r="AE390" s="31">
        <f>O388</f>
        <v>187.39398888888886</v>
      </c>
      <c r="AF390" s="37">
        <f t="shared" si="76"/>
        <v>199.43761849185046</v>
      </c>
      <c r="AG390" s="37">
        <f t="shared" si="76"/>
        <v>175.35035928592725</v>
      </c>
    </row>
    <row r="391" spans="1:33" ht="17" thickTop="1" thickBot="1" x14ac:dyDescent="0.25">
      <c r="D391" t="s">
        <v>208</v>
      </c>
      <c r="E391">
        <f>AVERAGE(E388:E390)</f>
        <v>10560.733333333335</v>
      </c>
      <c r="F391" t="e">
        <f>AVERAGE(F388:F390)</f>
        <v>#DIV/0!</v>
      </c>
      <c r="G391" s="25" t="e">
        <f>F391/E391</f>
        <v>#DIV/0!</v>
      </c>
      <c r="H391" s="25" t="e">
        <f>IF(G391&lt;1.5, "F", "G")</f>
        <v>#DIV/0!</v>
      </c>
      <c r="I391">
        <f>AVERAGE(I388:I390)</f>
        <v>136.23333333333332</v>
      </c>
      <c r="J391">
        <f>AVERAGE(J388:J390)</f>
        <v>49.866666666666667</v>
      </c>
      <c r="K391">
        <f t="shared" si="72"/>
        <v>185.09833333333336</v>
      </c>
      <c r="L391">
        <f t="shared" si="73"/>
        <v>196.904</v>
      </c>
      <c r="M391" s="26"/>
      <c r="AE391" s="31">
        <f>O388</f>
        <v>187.39398888888886</v>
      </c>
      <c r="AF391" s="37">
        <f t="shared" si="76"/>
        <v>199.43761849185046</v>
      </c>
      <c r="AG391" s="37">
        <f t="shared" si="76"/>
        <v>175.35035928592725</v>
      </c>
    </row>
    <row r="392" spans="1:33" ht="17" thickTop="1" thickBot="1" x14ac:dyDescent="0.25">
      <c r="A392" s="33" t="s">
        <v>209</v>
      </c>
      <c r="C392" s="29">
        <v>2</v>
      </c>
      <c r="D392" s="29">
        <v>1</v>
      </c>
      <c r="E392">
        <v>6437.01</v>
      </c>
      <c r="G392" s="25">
        <v>146.80000000000001</v>
      </c>
      <c r="H392" s="25">
        <v>52.7</v>
      </c>
      <c r="I392" s="38">
        <v>146.80000000000001</v>
      </c>
      <c r="J392" s="38">
        <v>52.7</v>
      </c>
      <c r="K392">
        <f t="shared" si="72"/>
        <v>162.38</v>
      </c>
      <c r="L392">
        <f t="shared" si="73"/>
        <v>177.69399999999996</v>
      </c>
      <c r="M392" s="26">
        <f>AVERAGE(K392:L392)</f>
        <v>170.03699999999998</v>
      </c>
      <c r="N392" s="27">
        <f>AVERAGE(M392:M394)</f>
        <v>188.09333333333333</v>
      </c>
      <c r="AD392" s="39">
        <f>$N$392</f>
        <v>188.09333333333333</v>
      </c>
      <c r="AE392" s="31">
        <f>O388</f>
        <v>187.39398888888886</v>
      </c>
      <c r="AF392" s="37">
        <f t="shared" si="76"/>
        <v>199.43761849185046</v>
      </c>
      <c r="AG392" s="37">
        <f t="shared" si="76"/>
        <v>175.35035928592725</v>
      </c>
    </row>
    <row r="393" spans="1:33" ht="17" thickTop="1" thickBot="1" x14ac:dyDescent="0.25">
      <c r="A393" s="33" t="s">
        <v>210</v>
      </c>
      <c r="D393">
        <v>2</v>
      </c>
      <c r="E393">
        <v>9897.94</v>
      </c>
      <c r="G393" s="25">
        <f t="shared" ref="G393:G399" si="77">F393/E393</f>
        <v>0</v>
      </c>
      <c r="H393" s="25" t="str">
        <f t="shared" ref="H393:H399" si="78">IF(G393&lt;1.5, "F", "G")</f>
        <v>F</v>
      </c>
      <c r="I393" s="38">
        <v>133.30000000000001</v>
      </c>
      <c r="J393" s="38">
        <v>49.3</v>
      </c>
      <c r="K393">
        <f t="shared" si="72"/>
        <v>191.40499999999997</v>
      </c>
      <c r="L393">
        <f t="shared" si="73"/>
        <v>200.74599999999998</v>
      </c>
      <c r="M393" s="26">
        <f>AVERAGE(K393:L393)</f>
        <v>196.07549999999998</v>
      </c>
      <c r="AD393" s="39">
        <f>$N$392</f>
        <v>188.09333333333333</v>
      </c>
      <c r="AE393" s="31">
        <f>O388</f>
        <v>187.39398888888886</v>
      </c>
      <c r="AF393" s="37">
        <f t="shared" si="76"/>
        <v>199.43761849185046</v>
      </c>
      <c r="AG393" s="37">
        <f t="shared" si="76"/>
        <v>175.35035928592725</v>
      </c>
    </row>
    <row r="394" spans="1:33" ht="17" thickTop="1" thickBot="1" x14ac:dyDescent="0.25">
      <c r="A394" s="33" t="s">
        <v>211</v>
      </c>
      <c r="D394">
        <v>3</v>
      </c>
      <c r="E394">
        <v>11676.36</v>
      </c>
      <c r="G394" s="25">
        <f t="shared" si="77"/>
        <v>0</v>
      </c>
      <c r="H394" s="25" t="str">
        <f t="shared" si="78"/>
        <v>F</v>
      </c>
      <c r="I394" s="38">
        <v>132.30000000000001</v>
      </c>
      <c r="J394" s="38">
        <v>49</v>
      </c>
      <c r="K394">
        <f t="shared" si="72"/>
        <v>193.55500000000001</v>
      </c>
      <c r="L394">
        <f t="shared" si="73"/>
        <v>202.77999999999997</v>
      </c>
      <c r="M394" s="26">
        <f>AVERAGE(K394:L394)</f>
        <v>198.16749999999999</v>
      </c>
      <c r="AD394" s="39">
        <f>$N$392</f>
        <v>188.09333333333333</v>
      </c>
      <c r="AE394" s="31">
        <f>O388</f>
        <v>187.39398888888886</v>
      </c>
      <c r="AF394" s="37">
        <f t="shared" si="76"/>
        <v>199.43761849185046</v>
      </c>
      <c r="AG394" s="37">
        <f t="shared" si="76"/>
        <v>175.35035928592725</v>
      </c>
    </row>
    <row r="395" spans="1:33" ht="17" thickTop="1" thickBot="1" x14ac:dyDescent="0.25">
      <c r="D395" t="s">
        <v>208</v>
      </c>
      <c r="E395">
        <f>AVERAGE(E392:E394)</f>
        <v>9337.1033333333344</v>
      </c>
      <c r="F395" t="e">
        <f>AVERAGE(F392:F394)</f>
        <v>#DIV/0!</v>
      </c>
      <c r="G395" s="25" t="e">
        <f t="shared" si="77"/>
        <v>#DIV/0!</v>
      </c>
      <c r="H395" s="25" t="e">
        <f t="shared" si="78"/>
        <v>#DIV/0!</v>
      </c>
      <c r="I395">
        <f>AVERAGE(I392:I394)</f>
        <v>137.46666666666667</v>
      </c>
      <c r="J395">
        <f>AVERAGE(J392:J394)</f>
        <v>50.333333333333336</v>
      </c>
      <c r="K395">
        <f t="shared" si="72"/>
        <v>182.44666666666666</v>
      </c>
      <c r="L395">
        <f t="shared" si="73"/>
        <v>193.73999999999995</v>
      </c>
      <c r="M395" s="26"/>
      <c r="AE395" s="31">
        <f>O388</f>
        <v>187.39398888888886</v>
      </c>
      <c r="AF395" s="37">
        <f t="shared" si="76"/>
        <v>199.43761849185046</v>
      </c>
      <c r="AG395" s="37">
        <f t="shared" si="76"/>
        <v>175.35035928592725</v>
      </c>
    </row>
    <row r="396" spans="1:33" ht="17" thickTop="1" thickBot="1" x14ac:dyDescent="0.25">
      <c r="A396" s="33" t="s">
        <v>212</v>
      </c>
      <c r="C396" s="29">
        <v>3</v>
      </c>
      <c r="D396" s="29">
        <v>1</v>
      </c>
      <c r="E396" s="29">
        <v>2802.37</v>
      </c>
      <c r="F396" s="29"/>
      <c r="G396" s="25">
        <f t="shared" si="77"/>
        <v>0</v>
      </c>
      <c r="H396" s="25" t="str">
        <f t="shared" si="78"/>
        <v>F</v>
      </c>
      <c r="I396" s="29">
        <v>133.30000000000001</v>
      </c>
      <c r="J396" s="29">
        <v>56.7</v>
      </c>
      <c r="K396">
        <f t="shared" si="72"/>
        <v>191.40499999999997</v>
      </c>
      <c r="L396">
        <f t="shared" si="73"/>
        <v>150.57399999999996</v>
      </c>
      <c r="M396" s="26">
        <f>AVERAGE(K396:L396)</f>
        <v>170.98949999999996</v>
      </c>
      <c r="N396" s="27">
        <f>AVERAGE(M396:M398)</f>
        <v>174.88049999999998</v>
      </c>
      <c r="AD396" s="39">
        <f>N396</f>
        <v>174.88049999999998</v>
      </c>
      <c r="AE396" s="31">
        <f>O388</f>
        <v>187.39398888888886</v>
      </c>
      <c r="AF396" s="37">
        <f t="shared" si="76"/>
        <v>199.43761849185046</v>
      </c>
      <c r="AG396" s="37">
        <f t="shared" si="76"/>
        <v>175.35035928592725</v>
      </c>
    </row>
    <row r="397" spans="1:33" ht="17" thickTop="1" thickBot="1" x14ac:dyDescent="0.25">
      <c r="A397" s="33" t="s">
        <v>213</v>
      </c>
      <c r="D397">
        <v>2</v>
      </c>
      <c r="E397" s="38">
        <v>3684.33</v>
      </c>
      <c r="F397" s="38"/>
      <c r="G397" s="25">
        <f t="shared" si="77"/>
        <v>0</v>
      </c>
      <c r="H397" s="25" t="str">
        <f t="shared" si="78"/>
        <v>F</v>
      </c>
      <c r="I397" s="38">
        <v>144.30000000000001</v>
      </c>
      <c r="J397" s="38">
        <v>55.6</v>
      </c>
      <c r="K397">
        <f t="shared" si="72"/>
        <v>167.755</v>
      </c>
      <c r="L397">
        <f t="shared" si="73"/>
        <v>158.03199999999998</v>
      </c>
      <c r="M397" s="26">
        <f>AVERAGE(K397:L397)</f>
        <v>162.89349999999999</v>
      </c>
      <c r="AD397">
        <f>N396</f>
        <v>174.88049999999998</v>
      </c>
      <c r="AE397" s="31">
        <f>O388</f>
        <v>187.39398888888886</v>
      </c>
      <c r="AF397" s="37">
        <f t="shared" si="76"/>
        <v>199.43761849185046</v>
      </c>
      <c r="AG397" s="37">
        <f t="shared" si="76"/>
        <v>175.35035928592725</v>
      </c>
    </row>
    <row r="398" spans="1:33" ht="17" thickTop="1" thickBot="1" x14ac:dyDescent="0.25">
      <c r="A398" s="33" t="s">
        <v>214</v>
      </c>
      <c r="D398">
        <v>3</v>
      </c>
      <c r="E398" s="38">
        <v>7486.78</v>
      </c>
      <c r="F398" s="38"/>
      <c r="G398" s="25">
        <f t="shared" si="77"/>
        <v>0</v>
      </c>
      <c r="H398" s="25" t="str">
        <f t="shared" si="78"/>
        <v>F</v>
      </c>
      <c r="I398" s="38">
        <v>137.30000000000001</v>
      </c>
      <c r="J398" s="38">
        <v>49.6</v>
      </c>
      <c r="K398">
        <f t="shared" si="72"/>
        <v>182.80500000000001</v>
      </c>
      <c r="L398">
        <f t="shared" si="73"/>
        <v>198.71199999999999</v>
      </c>
      <c r="M398" s="26">
        <f>AVERAGE(K398:L398)</f>
        <v>190.7585</v>
      </c>
      <c r="AD398">
        <f>N396</f>
        <v>174.88049999999998</v>
      </c>
      <c r="AE398" s="31">
        <f>O388</f>
        <v>187.39398888888886</v>
      </c>
      <c r="AF398" s="37">
        <f t="shared" si="76"/>
        <v>199.43761849185046</v>
      </c>
      <c r="AG398" s="37">
        <f t="shared" si="76"/>
        <v>175.35035928592725</v>
      </c>
    </row>
    <row r="399" spans="1:33" ht="17" thickTop="1" thickBot="1" x14ac:dyDescent="0.25">
      <c r="D399" t="s">
        <v>208</v>
      </c>
      <c r="E399">
        <f>AVERAGE(E396:E398)</f>
        <v>4657.8266666666668</v>
      </c>
      <c r="F399" t="e">
        <f>AVERAGE(F396:F398)</f>
        <v>#DIV/0!</v>
      </c>
      <c r="G399" s="25" t="e">
        <f t="shared" si="77"/>
        <v>#DIV/0!</v>
      </c>
      <c r="H399" s="25" t="e">
        <f t="shared" si="78"/>
        <v>#DIV/0!</v>
      </c>
      <c r="I399">
        <f>AVERAGE(I396:I398)</f>
        <v>138.30000000000001</v>
      </c>
      <c r="J399">
        <f>AVERAGE(J396:J398)</f>
        <v>53.966666666666669</v>
      </c>
      <c r="K399">
        <f t="shared" si="72"/>
        <v>180.65499999999997</v>
      </c>
      <c r="L399">
        <f t="shared" si="73"/>
        <v>169.10599999999999</v>
      </c>
      <c r="M399" s="26"/>
      <c r="AE399" s="31">
        <f>O388</f>
        <v>187.39398888888886</v>
      </c>
      <c r="AF399" s="37">
        <f t="shared" si="76"/>
        <v>199.43761849185046</v>
      </c>
      <c r="AG399" s="37">
        <f t="shared" si="76"/>
        <v>175.35035928592725</v>
      </c>
    </row>
    <row r="400" spans="1:33" ht="17" thickTop="1" thickBot="1" x14ac:dyDescent="0.25">
      <c r="A400" s="33" t="s">
        <v>215</v>
      </c>
      <c r="C400" s="29">
        <v>4</v>
      </c>
      <c r="D400" s="29">
        <v>1</v>
      </c>
      <c r="E400" s="29">
        <v>4691.26</v>
      </c>
      <c r="F400" s="29"/>
      <c r="G400" s="25">
        <v>137.30000000000001</v>
      </c>
      <c r="H400" s="25">
        <v>49.6</v>
      </c>
      <c r="I400" s="29">
        <v>135.30000000000001</v>
      </c>
      <c r="J400" s="29">
        <v>55.08</v>
      </c>
      <c r="K400">
        <f t="shared" si="72"/>
        <v>187.10499999999996</v>
      </c>
      <c r="L400">
        <f t="shared" si="73"/>
        <v>161.55759999999998</v>
      </c>
      <c r="M400" s="26">
        <f>AVERAGE(K400:L400)</f>
        <v>174.33129999999997</v>
      </c>
      <c r="N400" s="27">
        <f>AVERAGE(M400:M402)</f>
        <v>181.02743333333331</v>
      </c>
      <c r="AD400" s="39">
        <f>N400</f>
        <v>181.02743333333331</v>
      </c>
      <c r="AE400" s="31">
        <f>O388</f>
        <v>187.39398888888886</v>
      </c>
      <c r="AF400" s="37">
        <f t="shared" si="76"/>
        <v>199.43761849185046</v>
      </c>
      <c r="AG400" s="37">
        <f t="shared" si="76"/>
        <v>175.35035928592725</v>
      </c>
    </row>
    <row r="401" spans="1:33" ht="17" thickTop="1" thickBot="1" x14ac:dyDescent="0.25">
      <c r="A401" s="33" t="s">
        <v>216</v>
      </c>
      <c r="D401">
        <v>2</v>
      </c>
      <c r="E401" s="38">
        <v>8020.22</v>
      </c>
      <c r="F401" s="38"/>
      <c r="G401" s="25">
        <f t="shared" ref="G401:G437" si="79">F401/E401</f>
        <v>0</v>
      </c>
      <c r="H401" s="25" t="s">
        <v>242</v>
      </c>
      <c r="I401" s="38">
        <v>137.30000000000001</v>
      </c>
      <c r="J401" s="38">
        <v>54.3</v>
      </c>
      <c r="K401">
        <f t="shared" si="72"/>
        <v>182.80500000000001</v>
      </c>
      <c r="L401">
        <f t="shared" si="73"/>
        <v>166.846</v>
      </c>
      <c r="M401" s="26">
        <f>AVERAGE(K401:L401)</f>
        <v>174.82550000000001</v>
      </c>
      <c r="AD401">
        <f>N400</f>
        <v>181.02743333333331</v>
      </c>
      <c r="AE401" s="31">
        <f>O388</f>
        <v>187.39398888888886</v>
      </c>
      <c r="AF401" s="37">
        <f t="shared" si="76"/>
        <v>199.43761849185046</v>
      </c>
      <c r="AG401" s="37">
        <f t="shared" si="76"/>
        <v>175.35035928592725</v>
      </c>
    </row>
    <row r="402" spans="1:33" ht="17" thickTop="1" thickBot="1" x14ac:dyDescent="0.25">
      <c r="A402" s="33" t="s">
        <v>217</v>
      </c>
      <c r="D402">
        <v>3</v>
      </c>
      <c r="E402" s="38">
        <v>6386.25</v>
      </c>
      <c r="F402" s="38"/>
      <c r="G402" s="25">
        <f t="shared" si="79"/>
        <v>0</v>
      </c>
      <c r="H402" s="25" t="str">
        <f>IF(G402&lt;1.5, "F", "G")</f>
        <v>F</v>
      </c>
      <c r="I402" s="38">
        <v>135.30000000000001</v>
      </c>
      <c r="J402" s="38">
        <v>49.3</v>
      </c>
      <c r="K402">
        <f t="shared" si="72"/>
        <v>187.10499999999996</v>
      </c>
      <c r="L402">
        <f t="shared" si="73"/>
        <v>200.74599999999998</v>
      </c>
      <c r="M402" s="26">
        <f>AVERAGE(K402:L402)</f>
        <v>193.92549999999997</v>
      </c>
      <c r="AD402">
        <f>N400</f>
        <v>181.02743333333331</v>
      </c>
      <c r="AE402" s="31">
        <f>O388</f>
        <v>187.39398888888886</v>
      </c>
      <c r="AF402" s="37">
        <f t="shared" si="76"/>
        <v>199.43761849185046</v>
      </c>
      <c r="AG402" s="37">
        <f t="shared" si="76"/>
        <v>175.35035928592725</v>
      </c>
    </row>
    <row r="403" spans="1:33" ht="17" thickTop="1" thickBot="1" x14ac:dyDescent="0.25">
      <c r="D403" t="s">
        <v>208</v>
      </c>
      <c r="E403">
        <f>AVERAGE(E400:E402)</f>
        <v>6365.91</v>
      </c>
      <c r="F403" t="e">
        <f>AVERAGE(F400:F402)</f>
        <v>#DIV/0!</v>
      </c>
      <c r="G403" s="25" t="e">
        <f t="shared" si="79"/>
        <v>#DIV/0!</v>
      </c>
      <c r="H403" s="25" t="e">
        <f>IF(G403&lt;1.5, "F", "G")</f>
        <v>#DIV/0!</v>
      </c>
      <c r="I403">
        <f>AVERAGE(I400:I402)</f>
        <v>135.96666666666667</v>
      </c>
      <c r="J403">
        <f>AVERAGE(J400:J402)</f>
        <v>52.893333333333338</v>
      </c>
      <c r="K403">
        <f t="shared" si="72"/>
        <v>185.67166666666668</v>
      </c>
      <c r="L403">
        <f t="shared" si="73"/>
        <v>176.38319999999993</v>
      </c>
      <c r="M403" s="26"/>
      <c r="AE403" s="31">
        <f>O388</f>
        <v>187.39398888888886</v>
      </c>
      <c r="AF403" s="37">
        <f t="shared" si="76"/>
        <v>199.43761849185046</v>
      </c>
      <c r="AG403" s="37">
        <f t="shared" si="76"/>
        <v>175.35035928592725</v>
      </c>
    </row>
    <row r="404" spans="1:33" ht="17" thickTop="1" thickBot="1" x14ac:dyDescent="0.25">
      <c r="A404" s="33" t="s">
        <v>218</v>
      </c>
      <c r="C404" s="29">
        <v>5</v>
      </c>
      <c r="D404" s="29">
        <v>1</v>
      </c>
      <c r="E404" s="29">
        <v>12685.57</v>
      </c>
      <c r="F404" s="29"/>
      <c r="G404" s="25">
        <f t="shared" si="79"/>
        <v>0</v>
      </c>
      <c r="H404" s="25" t="str">
        <f>IF(G404&lt;1.5, "F", "G")</f>
        <v>F</v>
      </c>
      <c r="I404" s="29">
        <v>135.30000000000001</v>
      </c>
      <c r="J404" s="29">
        <v>49.7</v>
      </c>
      <c r="K404">
        <f t="shared" si="72"/>
        <v>187.10499999999996</v>
      </c>
      <c r="L404">
        <f t="shared" si="73"/>
        <v>198.03399999999999</v>
      </c>
      <c r="M404" s="26">
        <f>AVERAGE(K404:L404)</f>
        <v>192.56949999999998</v>
      </c>
      <c r="N404" s="27">
        <f>AVERAGE(M404)</f>
        <v>192.56949999999998</v>
      </c>
      <c r="AD404" s="39">
        <f>N404</f>
        <v>192.56949999999998</v>
      </c>
      <c r="AE404" s="31">
        <f>O388</f>
        <v>187.39398888888886</v>
      </c>
      <c r="AF404" s="37">
        <f t="shared" si="76"/>
        <v>199.43761849185046</v>
      </c>
      <c r="AG404" s="37">
        <f t="shared" si="76"/>
        <v>175.35035928592725</v>
      </c>
    </row>
    <row r="405" spans="1:33" ht="17" thickTop="1" thickBot="1" x14ac:dyDescent="0.25">
      <c r="A405" s="33" t="s">
        <v>219</v>
      </c>
      <c r="D405">
        <v>2</v>
      </c>
      <c r="E405" s="38">
        <v>2600.85</v>
      </c>
      <c r="F405" s="38"/>
      <c r="G405" s="25">
        <f t="shared" si="79"/>
        <v>0</v>
      </c>
      <c r="H405" s="25">
        <v>135.30000000000001</v>
      </c>
      <c r="I405" s="38">
        <v>151.1</v>
      </c>
      <c r="J405" s="38">
        <v>73.599999999999994</v>
      </c>
      <c r="K405">
        <f t="shared" si="72"/>
        <v>153.13500000000005</v>
      </c>
      <c r="L405">
        <f t="shared" si="73"/>
        <v>35.992000000000019</v>
      </c>
      <c r="M405" s="26">
        <f>AVERAGE(K405:L405)</f>
        <v>94.563500000000033</v>
      </c>
      <c r="AD405">
        <f>N404</f>
        <v>192.56949999999998</v>
      </c>
      <c r="AE405" s="31">
        <f>O388</f>
        <v>187.39398888888886</v>
      </c>
      <c r="AF405" s="37">
        <f t="shared" ref="AF405:AG410" si="80">AF404</f>
        <v>199.43761849185046</v>
      </c>
      <c r="AG405" s="37">
        <f t="shared" si="80"/>
        <v>175.35035928592725</v>
      </c>
    </row>
    <row r="406" spans="1:33" ht="17" thickTop="1" thickBot="1" x14ac:dyDescent="0.25">
      <c r="A406" s="33" t="s">
        <v>220</v>
      </c>
      <c r="D406">
        <v>3</v>
      </c>
      <c r="E406" s="38">
        <v>5139.51</v>
      </c>
      <c r="F406" s="38"/>
      <c r="G406" s="25">
        <f t="shared" si="79"/>
        <v>0</v>
      </c>
      <c r="H406" s="25" t="str">
        <f t="shared" ref="H406:H428" si="81">IF(G406&lt;1.5, "F", "G")</f>
        <v>F</v>
      </c>
      <c r="I406" s="38">
        <v>134.30000000000001</v>
      </c>
      <c r="J406" s="38">
        <v>62.4</v>
      </c>
      <c r="K406">
        <f t="shared" si="72"/>
        <v>189.255</v>
      </c>
      <c r="L406">
        <f t="shared" si="73"/>
        <v>111.928</v>
      </c>
      <c r="M406" s="48">
        <f>AVERAGE(K406:L406)</f>
        <v>150.5915</v>
      </c>
      <c r="AD406">
        <f>N404</f>
        <v>192.56949999999998</v>
      </c>
      <c r="AE406" s="31">
        <f>O388</f>
        <v>187.39398888888886</v>
      </c>
      <c r="AF406" s="37">
        <f t="shared" si="80"/>
        <v>199.43761849185046</v>
      </c>
      <c r="AG406" s="37">
        <f t="shared" si="80"/>
        <v>175.35035928592725</v>
      </c>
    </row>
    <row r="407" spans="1:33" ht="17" thickTop="1" thickBot="1" x14ac:dyDescent="0.25">
      <c r="D407" t="s">
        <v>208</v>
      </c>
      <c r="E407">
        <f>AVERAGE(E404:E406)</f>
        <v>6808.6433333333334</v>
      </c>
      <c r="F407" t="e">
        <f>AVERAGE(F404:F406)</f>
        <v>#DIV/0!</v>
      </c>
      <c r="G407" s="25" t="e">
        <f t="shared" si="79"/>
        <v>#DIV/0!</v>
      </c>
      <c r="H407" s="25" t="e">
        <f t="shared" si="81"/>
        <v>#DIV/0!</v>
      </c>
      <c r="I407">
        <f>AVERAGE(I404:I406)</f>
        <v>140.23333333333332</v>
      </c>
      <c r="J407">
        <f>AVERAGE(J404:J406)</f>
        <v>61.9</v>
      </c>
      <c r="K407">
        <f t="shared" si="72"/>
        <v>176.49833333333339</v>
      </c>
      <c r="L407">
        <f t="shared" si="73"/>
        <v>115.31799999999998</v>
      </c>
      <c r="M407" s="26"/>
      <c r="AE407" s="31">
        <f>O388</f>
        <v>187.39398888888886</v>
      </c>
      <c r="AF407" s="37">
        <f t="shared" si="80"/>
        <v>199.43761849185046</v>
      </c>
      <c r="AG407" s="37">
        <f t="shared" si="80"/>
        <v>175.35035928592725</v>
      </c>
    </row>
    <row r="408" spans="1:33" ht="17" thickTop="1" thickBot="1" x14ac:dyDescent="0.25">
      <c r="A408" s="33" t="s">
        <v>221</v>
      </c>
      <c r="C408" s="41">
        <v>6</v>
      </c>
      <c r="D408" s="41">
        <v>1</v>
      </c>
      <c r="E408" s="41">
        <v>8649.16</v>
      </c>
      <c r="F408" s="41"/>
      <c r="G408" s="25">
        <f t="shared" si="79"/>
        <v>0</v>
      </c>
      <c r="H408" s="25" t="str">
        <f t="shared" si="81"/>
        <v>F</v>
      </c>
      <c r="I408" s="41">
        <v>134.30000000000001</v>
      </c>
      <c r="J408" s="41">
        <v>47.2</v>
      </c>
      <c r="K408">
        <f t="shared" si="72"/>
        <v>189.255</v>
      </c>
      <c r="L408">
        <f t="shared" si="73"/>
        <v>214.98399999999998</v>
      </c>
      <c r="M408" s="26">
        <f>AVERAGE(K408:L408)</f>
        <v>202.11949999999999</v>
      </c>
      <c r="N408" s="27">
        <f>AVERAGE(M408:M410)</f>
        <v>196.792</v>
      </c>
      <c r="AD408" s="42">
        <f>N408</f>
        <v>196.792</v>
      </c>
      <c r="AE408" s="31">
        <f>O388</f>
        <v>187.39398888888886</v>
      </c>
      <c r="AF408" s="37">
        <f t="shared" si="80"/>
        <v>199.43761849185046</v>
      </c>
      <c r="AG408" s="37">
        <f t="shared" si="80"/>
        <v>175.35035928592725</v>
      </c>
    </row>
    <row r="409" spans="1:33" ht="17" thickTop="1" thickBot="1" x14ac:dyDescent="0.25">
      <c r="A409" s="33" t="s">
        <v>222</v>
      </c>
      <c r="D409">
        <v>2</v>
      </c>
      <c r="E409" s="43">
        <v>10612.13</v>
      </c>
      <c r="F409" s="43"/>
      <c r="G409" s="25">
        <f t="shared" si="79"/>
        <v>0</v>
      </c>
      <c r="H409" s="25" t="str">
        <f t="shared" si="81"/>
        <v>F</v>
      </c>
      <c r="I409" s="43">
        <v>133.30000000000001</v>
      </c>
      <c r="J409" s="43">
        <v>49.2</v>
      </c>
      <c r="K409">
        <f t="shared" si="72"/>
        <v>191.40499999999997</v>
      </c>
      <c r="L409">
        <f t="shared" si="73"/>
        <v>201.42399999999998</v>
      </c>
      <c r="M409" s="26">
        <f>AVERAGE(K409:L409)</f>
        <v>196.41449999999998</v>
      </c>
      <c r="AD409">
        <f>N408</f>
        <v>196.792</v>
      </c>
      <c r="AE409" s="31">
        <f>O388</f>
        <v>187.39398888888886</v>
      </c>
      <c r="AF409" s="37">
        <f t="shared" si="80"/>
        <v>199.43761849185046</v>
      </c>
      <c r="AG409" s="37">
        <f t="shared" si="80"/>
        <v>175.35035928592725</v>
      </c>
    </row>
    <row r="410" spans="1:33" ht="17" thickTop="1" thickBot="1" x14ac:dyDescent="0.25">
      <c r="A410" s="33" t="s">
        <v>223</v>
      </c>
      <c r="D410">
        <v>3</v>
      </c>
      <c r="E410" s="43">
        <v>6543.06</v>
      </c>
      <c r="F410" s="43"/>
      <c r="G410" s="25">
        <f t="shared" si="79"/>
        <v>0</v>
      </c>
      <c r="H410" s="25" t="str">
        <f t="shared" si="81"/>
        <v>F</v>
      </c>
      <c r="I410" s="43">
        <v>134.4</v>
      </c>
      <c r="J410" s="43">
        <v>50.2</v>
      </c>
      <c r="K410">
        <f t="shared" si="72"/>
        <v>189.04000000000002</v>
      </c>
      <c r="L410">
        <f t="shared" si="73"/>
        <v>194.64399999999995</v>
      </c>
      <c r="M410" s="26">
        <f>AVERAGE(K410:L410)</f>
        <v>191.84199999999998</v>
      </c>
      <c r="AD410">
        <f>N408</f>
        <v>196.792</v>
      </c>
      <c r="AE410" s="31">
        <f>O388</f>
        <v>187.39398888888886</v>
      </c>
      <c r="AF410" s="37">
        <f t="shared" si="80"/>
        <v>199.43761849185046</v>
      </c>
      <c r="AG410" s="37">
        <f t="shared" si="80"/>
        <v>175.35035928592725</v>
      </c>
    </row>
    <row r="411" spans="1:33" ht="17" thickTop="1" thickBot="1" x14ac:dyDescent="0.25">
      <c r="D411" t="s">
        <v>208</v>
      </c>
      <c r="E411">
        <f>AVERAGE(E408:E410)</f>
        <v>8601.4500000000007</v>
      </c>
      <c r="F411" t="e">
        <f>AVERAGE(F408:F410)</f>
        <v>#DIV/0!</v>
      </c>
      <c r="G411" s="25" t="e">
        <f t="shared" si="79"/>
        <v>#DIV/0!</v>
      </c>
      <c r="H411" s="25" t="e">
        <f t="shared" si="81"/>
        <v>#DIV/0!</v>
      </c>
      <c r="I411">
        <f>AVERAGE(I408:I410)</f>
        <v>134</v>
      </c>
      <c r="J411">
        <f>AVERAGE(J408:J410)</f>
        <v>48.866666666666674</v>
      </c>
      <c r="K411">
        <f t="shared" si="72"/>
        <v>189.90000000000003</v>
      </c>
      <c r="L411">
        <f t="shared" si="73"/>
        <v>203.68399999999991</v>
      </c>
      <c r="M411" s="26"/>
    </row>
    <row r="412" spans="1:33" s="25" customFormat="1" ht="17" thickTop="1" thickBot="1" x14ac:dyDescent="0.25">
      <c r="A412" s="23" t="s">
        <v>204</v>
      </c>
      <c r="B412" s="24" t="s">
        <v>243</v>
      </c>
      <c r="C412" s="25">
        <v>1</v>
      </c>
      <c r="D412" s="25">
        <v>1</v>
      </c>
      <c r="E412" s="25">
        <v>12133.17</v>
      </c>
      <c r="G412" s="25">
        <f t="shared" si="79"/>
        <v>0</v>
      </c>
      <c r="H412" s="25" t="str">
        <f t="shared" si="81"/>
        <v>F</v>
      </c>
      <c r="I412" s="25">
        <v>128.80000000000001</v>
      </c>
      <c r="J412" s="25">
        <v>47.7</v>
      </c>
      <c r="K412" s="25">
        <f t="shared" si="72"/>
        <v>201.07999999999998</v>
      </c>
      <c r="L412" s="25">
        <f t="shared" si="73"/>
        <v>211.59399999999999</v>
      </c>
      <c r="M412" s="26">
        <f>AVERAGE(K412:L412)</f>
        <v>206.33699999999999</v>
      </c>
      <c r="N412" s="27">
        <f>AVERAGE(M412:M414)</f>
        <v>194.44683333333333</v>
      </c>
      <c r="O412" s="45">
        <f>AVERAGE(N412,N416,N420,N424,N428,N432)</f>
        <v>206.46941666666669</v>
      </c>
      <c r="P412" s="25">
        <f>AVERAGE(K412:K414,K416:K418,K420:K422,K424:K426,K428:K430,K432:K434)</f>
        <v>203.26583333333335</v>
      </c>
      <c r="Q412" s="25">
        <f>AVERAGE(L412:L414,L416:L418,L420:L422,L424:L426,L428:L430,L432:L434)</f>
        <v>209.67299999999997</v>
      </c>
      <c r="S412" s="46">
        <f>_xlfn.STDEV.S(M412:M414,M416:M418,M420,M424:M426,M428:M430,M432:M434, M422, M421)</f>
        <v>10.998211360262175</v>
      </c>
      <c r="T412">
        <f t="shared" ref="T412:U412" si="82">AVERAGE(I412:I435)</f>
        <v>127.78333333333335</v>
      </c>
      <c r="U412">
        <f t="shared" si="82"/>
        <v>47.983333333333327</v>
      </c>
      <c r="AD412" s="31">
        <f>$N$412</f>
        <v>194.44683333333333</v>
      </c>
      <c r="AE412" s="31">
        <f>O412</f>
        <v>206.46941666666669</v>
      </c>
      <c r="AF412" s="47">
        <f>O412+S412</f>
        <v>217.46762802692888</v>
      </c>
      <c r="AG412" s="47">
        <f>O412-S412</f>
        <v>195.4712053064045</v>
      </c>
    </row>
    <row r="413" spans="1:33" ht="17" thickTop="1" thickBot="1" x14ac:dyDescent="0.25">
      <c r="A413" s="33" t="s">
        <v>206</v>
      </c>
      <c r="D413">
        <v>2</v>
      </c>
      <c r="E413">
        <v>11465.65</v>
      </c>
      <c r="G413" s="25">
        <f t="shared" si="79"/>
        <v>0</v>
      </c>
      <c r="H413" s="25" t="str">
        <f t="shared" si="81"/>
        <v>F</v>
      </c>
      <c r="I413">
        <v>132.6</v>
      </c>
      <c r="J413">
        <v>51.5</v>
      </c>
      <c r="K413">
        <f t="shared" si="72"/>
        <v>192.91000000000003</v>
      </c>
      <c r="L413">
        <f t="shared" si="73"/>
        <v>185.82999999999998</v>
      </c>
      <c r="M413" s="26">
        <f>AVERAGE(K413:L413)</f>
        <v>189.37</v>
      </c>
      <c r="AD413">
        <f>N412</f>
        <v>194.44683333333333</v>
      </c>
      <c r="AE413" s="31">
        <f>O412</f>
        <v>206.46941666666669</v>
      </c>
      <c r="AF413" s="37">
        <f t="shared" ref="AF413:AG428" si="83">AF412</f>
        <v>217.46762802692888</v>
      </c>
      <c r="AG413" s="37">
        <f t="shared" si="83"/>
        <v>195.4712053064045</v>
      </c>
    </row>
    <row r="414" spans="1:33" ht="17" thickTop="1" thickBot="1" x14ac:dyDescent="0.25">
      <c r="A414" s="33" t="s">
        <v>207</v>
      </c>
      <c r="D414">
        <v>3</v>
      </c>
      <c r="E414">
        <v>11161.37</v>
      </c>
      <c r="G414" s="25">
        <f t="shared" si="79"/>
        <v>0</v>
      </c>
      <c r="H414" s="25" t="str">
        <f t="shared" si="81"/>
        <v>F</v>
      </c>
      <c r="I414" s="38">
        <v>133.9</v>
      </c>
      <c r="J414" s="38">
        <v>51.6</v>
      </c>
      <c r="K414">
        <f t="shared" si="72"/>
        <v>190.11500000000001</v>
      </c>
      <c r="L414">
        <f t="shared" si="73"/>
        <v>185.15199999999999</v>
      </c>
      <c r="M414" s="26">
        <f>AVERAGE(K414:L414)</f>
        <v>187.6335</v>
      </c>
      <c r="AD414">
        <f>N412</f>
        <v>194.44683333333333</v>
      </c>
      <c r="AE414" s="31">
        <f>O412</f>
        <v>206.46941666666669</v>
      </c>
      <c r="AF414" s="37">
        <f t="shared" si="83"/>
        <v>217.46762802692888</v>
      </c>
      <c r="AG414" s="37">
        <f t="shared" si="83"/>
        <v>195.4712053064045</v>
      </c>
    </row>
    <row r="415" spans="1:33" ht="17" thickTop="1" thickBot="1" x14ac:dyDescent="0.25">
      <c r="D415" t="s">
        <v>208</v>
      </c>
      <c r="E415">
        <f>AVERAGE(E412:E414)</f>
        <v>11586.730000000001</v>
      </c>
      <c r="F415" t="e">
        <f>AVERAGE(F412:F414)</f>
        <v>#DIV/0!</v>
      </c>
      <c r="G415" s="25" t="e">
        <f t="shared" si="79"/>
        <v>#DIV/0!</v>
      </c>
      <c r="H415" s="25" t="e">
        <f t="shared" si="81"/>
        <v>#DIV/0!</v>
      </c>
      <c r="I415">
        <f>AVERAGE(I412:I414)</f>
        <v>131.76666666666665</v>
      </c>
      <c r="J415">
        <f>AVERAGE(J412:J414)</f>
        <v>50.266666666666673</v>
      </c>
      <c r="K415">
        <f t="shared" si="72"/>
        <v>194.70166666666671</v>
      </c>
      <c r="L415">
        <f t="shared" si="73"/>
        <v>194.19199999999995</v>
      </c>
      <c r="M415" s="26"/>
      <c r="AE415" s="31">
        <f>O412</f>
        <v>206.46941666666669</v>
      </c>
      <c r="AF415" s="37">
        <f t="shared" si="83"/>
        <v>217.46762802692888</v>
      </c>
      <c r="AG415" s="37">
        <f t="shared" si="83"/>
        <v>195.4712053064045</v>
      </c>
    </row>
    <row r="416" spans="1:33" ht="17" thickTop="1" thickBot="1" x14ac:dyDescent="0.25">
      <c r="A416" s="33" t="s">
        <v>209</v>
      </c>
      <c r="C416" s="29">
        <v>2</v>
      </c>
      <c r="D416" s="29">
        <v>1</v>
      </c>
      <c r="E416">
        <v>12125.97</v>
      </c>
      <c r="G416" s="25">
        <f t="shared" si="79"/>
        <v>0</v>
      </c>
      <c r="H416" s="25" t="str">
        <f t="shared" si="81"/>
        <v>F</v>
      </c>
      <c r="I416" s="38">
        <v>127.1</v>
      </c>
      <c r="J416" s="38">
        <v>45</v>
      </c>
      <c r="K416">
        <f t="shared" si="72"/>
        <v>204.73500000000001</v>
      </c>
      <c r="L416">
        <f t="shared" si="73"/>
        <v>229.89999999999998</v>
      </c>
      <c r="M416" s="26">
        <f>AVERAGE(K416:L416)</f>
        <v>217.3175</v>
      </c>
      <c r="N416" s="27">
        <f>AVERAGE(M416:M418)</f>
        <v>215.19516666666667</v>
      </c>
      <c r="AD416" s="39">
        <f>$N$416</f>
        <v>215.19516666666667</v>
      </c>
      <c r="AE416" s="31">
        <f>O412</f>
        <v>206.46941666666669</v>
      </c>
      <c r="AF416" s="37">
        <f t="shared" si="83"/>
        <v>217.46762802692888</v>
      </c>
      <c r="AG416" s="37">
        <f t="shared" si="83"/>
        <v>195.4712053064045</v>
      </c>
    </row>
    <row r="417" spans="1:33" ht="17" thickTop="1" thickBot="1" x14ac:dyDescent="0.25">
      <c r="A417" s="33" t="s">
        <v>210</v>
      </c>
      <c r="D417">
        <v>2</v>
      </c>
      <c r="E417">
        <v>12126.27</v>
      </c>
      <c r="G417" s="25">
        <f t="shared" si="79"/>
        <v>0</v>
      </c>
      <c r="H417" s="25" t="str">
        <f t="shared" si="81"/>
        <v>F</v>
      </c>
      <c r="I417" s="38">
        <v>130.30000000000001</v>
      </c>
      <c r="J417" s="38">
        <v>45.5</v>
      </c>
      <c r="K417">
        <f t="shared" si="72"/>
        <v>197.85499999999996</v>
      </c>
      <c r="L417">
        <f t="shared" si="73"/>
        <v>226.51</v>
      </c>
      <c r="M417" s="26">
        <f>AVERAGE(K417:L417)</f>
        <v>212.18249999999998</v>
      </c>
      <c r="AD417" s="39">
        <f>$N$416</f>
        <v>215.19516666666667</v>
      </c>
      <c r="AE417" s="31">
        <f>O412</f>
        <v>206.46941666666669</v>
      </c>
      <c r="AF417" s="37">
        <f t="shared" si="83"/>
        <v>217.46762802692888</v>
      </c>
      <c r="AG417" s="37">
        <f t="shared" si="83"/>
        <v>195.4712053064045</v>
      </c>
    </row>
    <row r="418" spans="1:33" ht="17" thickTop="1" thickBot="1" x14ac:dyDescent="0.25">
      <c r="A418" s="33" t="s">
        <v>211</v>
      </c>
      <c r="D418">
        <v>3</v>
      </c>
      <c r="E418">
        <v>9380.5300000000007</v>
      </c>
      <c r="G418" s="25">
        <f t="shared" si="79"/>
        <v>0</v>
      </c>
      <c r="H418" s="25" t="str">
        <f t="shared" si="81"/>
        <v>F</v>
      </c>
      <c r="I418" s="38">
        <v>127.3</v>
      </c>
      <c r="J418" s="38">
        <v>45.3</v>
      </c>
      <c r="K418">
        <f t="shared" si="72"/>
        <v>204.30500000000001</v>
      </c>
      <c r="L418">
        <f t="shared" si="73"/>
        <v>227.86599999999999</v>
      </c>
      <c r="M418" s="26">
        <f>AVERAGE(K418:L418)</f>
        <v>216.0855</v>
      </c>
      <c r="AD418" s="39">
        <f>$N$416</f>
        <v>215.19516666666667</v>
      </c>
      <c r="AE418" s="31">
        <f>O412</f>
        <v>206.46941666666669</v>
      </c>
      <c r="AF418" s="37">
        <f t="shared" si="83"/>
        <v>217.46762802692888</v>
      </c>
      <c r="AG418" s="37">
        <f t="shared" si="83"/>
        <v>195.4712053064045</v>
      </c>
    </row>
    <row r="419" spans="1:33" ht="17" thickTop="1" thickBot="1" x14ac:dyDescent="0.25">
      <c r="D419" t="s">
        <v>208</v>
      </c>
      <c r="E419">
        <f>AVERAGE(E416:E418)</f>
        <v>11210.923333333332</v>
      </c>
      <c r="F419" t="e">
        <f>AVERAGE(F416:F418)</f>
        <v>#DIV/0!</v>
      </c>
      <c r="G419" s="25" t="e">
        <f t="shared" si="79"/>
        <v>#DIV/0!</v>
      </c>
      <c r="H419" s="25" t="e">
        <f t="shared" si="81"/>
        <v>#DIV/0!</v>
      </c>
      <c r="I419">
        <f>AVERAGE(I416:I418)</f>
        <v>128.23333333333332</v>
      </c>
      <c r="J419">
        <f>AVERAGE(J416:J418)</f>
        <v>45.266666666666673</v>
      </c>
      <c r="K419">
        <f t="shared" si="72"/>
        <v>202.29833333333335</v>
      </c>
      <c r="L419">
        <f t="shared" si="73"/>
        <v>228.09199999999993</v>
      </c>
      <c r="M419" s="26"/>
      <c r="AE419" s="31">
        <f>O412</f>
        <v>206.46941666666669</v>
      </c>
      <c r="AF419" s="37">
        <f t="shared" si="83"/>
        <v>217.46762802692888</v>
      </c>
      <c r="AG419" s="37">
        <f t="shared" si="83"/>
        <v>195.4712053064045</v>
      </c>
    </row>
    <row r="420" spans="1:33" ht="17" thickTop="1" thickBot="1" x14ac:dyDescent="0.25">
      <c r="A420" s="33" t="s">
        <v>212</v>
      </c>
      <c r="C420" s="29">
        <v>3</v>
      </c>
      <c r="D420" s="29">
        <v>1</v>
      </c>
      <c r="E420" s="29">
        <v>10349.620000000001</v>
      </c>
      <c r="F420" s="29"/>
      <c r="G420" s="25">
        <f t="shared" si="79"/>
        <v>0</v>
      </c>
      <c r="H420" s="25" t="str">
        <f t="shared" si="81"/>
        <v>F</v>
      </c>
      <c r="I420" s="29">
        <v>127.3</v>
      </c>
      <c r="J420" s="29">
        <v>45.9</v>
      </c>
      <c r="K420">
        <f t="shared" si="72"/>
        <v>204.30500000000001</v>
      </c>
      <c r="L420">
        <f t="shared" si="73"/>
        <v>223.798</v>
      </c>
      <c r="M420" s="26">
        <f>AVERAGE(K420:L420)</f>
        <v>214.0515</v>
      </c>
      <c r="N420" s="27">
        <f>AVERAGE(M420:M422)</f>
        <v>213.4811666666667</v>
      </c>
      <c r="AD420" s="39">
        <f>N420</f>
        <v>213.4811666666667</v>
      </c>
      <c r="AE420" s="31">
        <f>O412</f>
        <v>206.46941666666669</v>
      </c>
      <c r="AF420" s="37">
        <f t="shared" si="83"/>
        <v>217.46762802692888</v>
      </c>
      <c r="AG420" s="37">
        <f t="shared" si="83"/>
        <v>195.4712053064045</v>
      </c>
    </row>
    <row r="421" spans="1:33" ht="17" thickTop="1" thickBot="1" x14ac:dyDescent="0.25">
      <c r="A421" s="33" t="s">
        <v>213</v>
      </c>
      <c r="D421">
        <v>2</v>
      </c>
      <c r="E421" s="38">
        <v>9689.61</v>
      </c>
      <c r="F421" s="38"/>
      <c r="G421" s="25">
        <f t="shared" si="79"/>
        <v>0</v>
      </c>
      <c r="H421" s="25" t="str">
        <f t="shared" si="81"/>
        <v>F</v>
      </c>
      <c r="I421" s="38">
        <v>124.1</v>
      </c>
      <c r="J421" s="38">
        <v>46.5</v>
      </c>
      <c r="K421">
        <f t="shared" si="72"/>
        <v>211.185</v>
      </c>
      <c r="L421">
        <f t="shared" si="73"/>
        <v>219.72999999999996</v>
      </c>
      <c r="M421" s="26">
        <f>AVERAGE(K421:L421)</f>
        <v>215.45749999999998</v>
      </c>
      <c r="AD421">
        <f>N420</f>
        <v>213.4811666666667</v>
      </c>
      <c r="AE421" s="31">
        <f>O412</f>
        <v>206.46941666666669</v>
      </c>
      <c r="AF421" s="37">
        <f t="shared" si="83"/>
        <v>217.46762802692888</v>
      </c>
      <c r="AG421" s="37">
        <f t="shared" si="83"/>
        <v>195.4712053064045</v>
      </c>
    </row>
    <row r="422" spans="1:33" ht="17" thickTop="1" thickBot="1" x14ac:dyDescent="0.25">
      <c r="A422" s="33" t="s">
        <v>214</v>
      </c>
      <c r="D422">
        <v>3</v>
      </c>
      <c r="E422" s="38">
        <v>10320.280000000001</v>
      </c>
      <c r="F422" s="38"/>
      <c r="G422" s="25">
        <f t="shared" si="79"/>
        <v>0</v>
      </c>
      <c r="H422" s="25" t="str">
        <f t="shared" si="81"/>
        <v>F</v>
      </c>
      <c r="I422" s="38">
        <v>126.1</v>
      </c>
      <c r="J422" s="38">
        <v>47.2</v>
      </c>
      <c r="K422">
        <f t="shared" si="72"/>
        <v>206.88500000000005</v>
      </c>
      <c r="L422">
        <f t="shared" si="73"/>
        <v>214.98399999999998</v>
      </c>
      <c r="M422" s="26">
        <f>AVERAGE(K422:L422)</f>
        <v>210.93450000000001</v>
      </c>
      <c r="AD422">
        <f>N420</f>
        <v>213.4811666666667</v>
      </c>
      <c r="AE422" s="31">
        <f>O412</f>
        <v>206.46941666666669</v>
      </c>
      <c r="AF422" s="37">
        <f t="shared" si="83"/>
        <v>217.46762802692888</v>
      </c>
      <c r="AG422" s="37">
        <f t="shared" si="83"/>
        <v>195.4712053064045</v>
      </c>
    </row>
    <row r="423" spans="1:33" ht="17" thickTop="1" thickBot="1" x14ac:dyDescent="0.25">
      <c r="D423" t="s">
        <v>208</v>
      </c>
      <c r="E423">
        <f>AVERAGE(E420:E422)</f>
        <v>10119.836666666668</v>
      </c>
      <c r="F423" t="e">
        <f>AVERAGE(F420:F422)</f>
        <v>#DIV/0!</v>
      </c>
      <c r="G423" s="25" t="e">
        <f t="shared" si="79"/>
        <v>#DIV/0!</v>
      </c>
      <c r="H423" s="25" t="e">
        <f t="shared" si="81"/>
        <v>#DIV/0!</v>
      </c>
      <c r="I423">
        <f>AVERAGE(I420:I422)</f>
        <v>125.83333333333333</v>
      </c>
      <c r="J423">
        <f>AVERAGE(J420:J422)</f>
        <v>46.533333333333339</v>
      </c>
      <c r="K423">
        <f t="shared" si="72"/>
        <v>207.45833333333337</v>
      </c>
      <c r="L423">
        <f t="shared" si="73"/>
        <v>219.50399999999996</v>
      </c>
      <c r="M423" s="26"/>
      <c r="AE423" s="31">
        <f>O412</f>
        <v>206.46941666666669</v>
      </c>
      <c r="AF423" s="37">
        <f t="shared" si="83"/>
        <v>217.46762802692888</v>
      </c>
      <c r="AG423" s="37">
        <f t="shared" si="83"/>
        <v>195.4712053064045</v>
      </c>
    </row>
    <row r="424" spans="1:33" ht="17" thickTop="1" thickBot="1" x14ac:dyDescent="0.25">
      <c r="A424" s="33" t="s">
        <v>215</v>
      </c>
      <c r="C424" s="29">
        <v>4</v>
      </c>
      <c r="D424" s="29">
        <v>1</v>
      </c>
      <c r="E424" s="29">
        <v>13175.88</v>
      </c>
      <c r="F424" s="29"/>
      <c r="G424" s="25">
        <f t="shared" si="79"/>
        <v>0</v>
      </c>
      <c r="H424" s="25" t="str">
        <f t="shared" si="81"/>
        <v>F</v>
      </c>
      <c r="I424" s="29">
        <v>126.1</v>
      </c>
      <c r="J424" s="29">
        <v>47.7</v>
      </c>
      <c r="K424">
        <f t="shared" si="72"/>
        <v>206.88500000000005</v>
      </c>
      <c r="L424">
        <f t="shared" si="73"/>
        <v>211.59399999999999</v>
      </c>
      <c r="M424" s="26">
        <f>AVERAGE(K424:L424)</f>
        <v>209.23950000000002</v>
      </c>
      <c r="N424" s="27">
        <f>AVERAGE(M424:M426)</f>
        <v>202.48966666666669</v>
      </c>
      <c r="AD424" s="39">
        <f>N424</f>
        <v>202.48966666666669</v>
      </c>
      <c r="AE424" s="31">
        <f>O412</f>
        <v>206.46941666666669</v>
      </c>
      <c r="AF424" s="37">
        <f t="shared" si="83"/>
        <v>217.46762802692888</v>
      </c>
      <c r="AG424" s="37">
        <f t="shared" si="83"/>
        <v>195.4712053064045</v>
      </c>
    </row>
    <row r="425" spans="1:33" ht="17" thickTop="1" thickBot="1" x14ac:dyDescent="0.25">
      <c r="A425" s="33" t="s">
        <v>216</v>
      </c>
      <c r="D425">
        <v>2</v>
      </c>
      <c r="E425" s="38">
        <v>12306.95</v>
      </c>
      <c r="F425" s="38"/>
      <c r="G425" s="25">
        <f t="shared" si="79"/>
        <v>0</v>
      </c>
      <c r="H425" s="25" t="str">
        <f t="shared" si="81"/>
        <v>F</v>
      </c>
      <c r="I425" s="38">
        <v>128.1</v>
      </c>
      <c r="J425" s="38">
        <v>48.6</v>
      </c>
      <c r="K425">
        <f t="shared" si="72"/>
        <v>202.58500000000004</v>
      </c>
      <c r="L425">
        <f t="shared" si="73"/>
        <v>205.49199999999996</v>
      </c>
      <c r="M425" s="26">
        <f>AVERAGE(K425:L425)</f>
        <v>204.0385</v>
      </c>
      <c r="AD425">
        <f>N424</f>
        <v>202.48966666666669</v>
      </c>
      <c r="AE425" s="31">
        <f>O412</f>
        <v>206.46941666666669</v>
      </c>
      <c r="AF425" s="37">
        <f t="shared" si="83"/>
        <v>217.46762802692888</v>
      </c>
      <c r="AG425" s="37">
        <f t="shared" si="83"/>
        <v>195.4712053064045</v>
      </c>
    </row>
    <row r="426" spans="1:33" ht="17" thickTop="1" thickBot="1" x14ac:dyDescent="0.25">
      <c r="A426" s="33" t="s">
        <v>217</v>
      </c>
      <c r="D426">
        <v>3</v>
      </c>
      <c r="E426" s="38">
        <v>48.6</v>
      </c>
      <c r="F426" s="38"/>
      <c r="G426" s="25">
        <f t="shared" si="79"/>
        <v>0</v>
      </c>
      <c r="H426" s="25" t="str">
        <f t="shared" si="81"/>
        <v>F</v>
      </c>
      <c r="I426" s="38">
        <v>127.8</v>
      </c>
      <c r="J426" s="38">
        <v>51.6</v>
      </c>
      <c r="K426">
        <f t="shared" si="72"/>
        <v>203.23000000000002</v>
      </c>
      <c r="L426">
        <f t="shared" si="73"/>
        <v>185.15199999999999</v>
      </c>
      <c r="M426" s="26">
        <f>AVERAGE(K426:L426)</f>
        <v>194.191</v>
      </c>
      <c r="AD426">
        <f>N424</f>
        <v>202.48966666666669</v>
      </c>
      <c r="AE426" s="31">
        <f>O412</f>
        <v>206.46941666666669</v>
      </c>
      <c r="AF426" s="37">
        <f t="shared" si="83"/>
        <v>217.46762802692888</v>
      </c>
      <c r="AG426" s="37">
        <f t="shared" si="83"/>
        <v>195.4712053064045</v>
      </c>
    </row>
    <row r="427" spans="1:33" ht="17" thickTop="1" thickBot="1" x14ac:dyDescent="0.25">
      <c r="D427" t="s">
        <v>208</v>
      </c>
      <c r="E427">
        <f>AVERAGE(E424:E426)</f>
        <v>8510.4766666666674</v>
      </c>
      <c r="F427" t="e">
        <f>AVERAGE(F424:F426)</f>
        <v>#DIV/0!</v>
      </c>
      <c r="G427" s="25" t="e">
        <f t="shared" si="79"/>
        <v>#DIV/0!</v>
      </c>
      <c r="H427" s="25" t="e">
        <f t="shared" si="81"/>
        <v>#DIV/0!</v>
      </c>
      <c r="I427">
        <f>AVERAGE(I424:I426)</f>
        <v>127.33333333333333</v>
      </c>
      <c r="J427">
        <f>AVERAGE(J424:J426)</f>
        <v>49.300000000000004</v>
      </c>
      <c r="K427">
        <f t="shared" si="72"/>
        <v>204.23333333333335</v>
      </c>
      <c r="L427">
        <f t="shared" si="73"/>
        <v>200.74599999999998</v>
      </c>
      <c r="M427" s="26"/>
      <c r="AE427" s="31">
        <f>O412</f>
        <v>206.46941666666669</v>
      </c>
      <c r="AF427" s="37">
        <f t="shared" si="83"/>
        <v>217.46762802692888</v>
      </c>
      <c r="AG427" s="37">
        <f t="shared" si="83"/>
        <v>195.4712053064045</v>
      </c>
    </row>
    <row r="428" spans="1:33" ht="17" thickTop="1" thickBot="1" x14ac:dyDescent="0.25">
      <c r="A428" s="33" t="s">
        <v>218</v>
      </c>
      <c r="C428" s="29">
        <v>5</v>
      </c>
      <c r="D428" s="29">
        <v>1</v>
      </c>
      <c r="E428" s="29">
        <v>9302.19</v>
      </c>
      <c r="F428" s="29"/>
      <c r="G428" s="25">
        <f t="shared" si="79"/>
        <v>0</v>
      </c>
      <c r="H428" s="25" t="str">
        <f t="shared" si="81"/>
        <v>F</v>
      </c>
      <c r="I428" s="29">
        <v>129.80000000000001</v>
      </c>
      <c r="J428" s="29">
        <v>49.2</v>
      </c>
      <c r="K428">
        <f t="shared" si="72"/>
        <v>198.93</v>
      </c>
      <c r="L428">
        <f t="shared" si="73"/>
        <v>201.42399999999998</v>
      </c>
      <c r="M428" s="26">
        <f>AVERAGE(K428:L428)</f>
        <v>200.17699999999999</v>
      </c>
      <c r="N428" s="27">
        <f>AVERAGE(M428:M430)</f>
        <v>198.14599999999999</v>
      </c>
      <c r="AD428" s="39">
        <f>N428</f>
        <v>198.14599999999999</v>
      </c>
      <c r="AE428" s="31">
        <f>O412</f>
        <v>206.46941666666669</v>
      </c>
      <c r="AF428" s="37">
        <f t="shared" si="83"/>
        <v>217.46762802692888</v>
      </c>
      <c r="AG428" s="37">
        <f t="shared" si="83"/>
        <v>195.4712053064045</v>
      </c>
    </row>
    <row r="429" spans="1:33" ht="17" thickTop="1" thickBot="1" x14ac:dyDescent="0.25">
      <c r="A429" s="33" t="s">
        <v>219</v>
      </c>
      <c r="D429">
        <v>2</v>
      </c>
      <c r="E429" s="38">
        <v>6057.75</v>
      </c>
      <c r="F429" s="38"/>
      <c r="G429" s="25">
        <f t="shared" si="79"/>
        <v>0</v>
      </c>
      <c r="H429" s="25">
        <v>127.8</v>
      </c>
      <c r="I429" s="38">
        <v>127.8</v>
      </c>
      <c r="J429" s="38">
        <v>53.4</v>
      </c>
      <c r="K429">
        <f t="shared" si="72"/>
        <v>203.23000000000002</v>
      </c>
      <c r="L429">
        <f t="shared" si="73"/>
        <v>172.94799999999998</v>
      </c>
      <c r="M429" s="26">
        <f>AVERAGE(K429:L429)</f>
        <v>188.089</v>
      </c>
      <c r="AD429">
        <f>N428</f>
        <v>198.14599999999999</v>
      </c>
      <c r="AE429" s="31">
        <f>O412</f>
        <v>206.46941666666669</v>
      </c>
      <c r="AF429" s="37">
        <f t="shared" ref="AF429:AG434" si="84">AF428</f>
        <v>217.46762802692888</v>
      </c>
      <c r="AG429" s="37">
        <f t="shared" si="84"/>
        <v>195.4712053064045</v>
      </c>
    </row>
    <row r="430" spans="1:33" ht="17" thickTop="1" thickBot="1" x14ac:dyDescent="0.25">
      <c r="A430" s="33" t="s">
        <v>220</v>
      </c>
      <c r="D430">
        <v>3</v>
      </c>
      <c r="E430" s="38">
        <v>8663.94</v>
      </c>
      <c r="F430" s="38"/>
      <c r="G430" s="25">
        <f t="shared" si="79"/>
        <v>0</v>
      </c>
      <c r="H430" s="25" t="str">
        <f t="shared" ref="H430:H437" si="85">IF(G430&lt;1.5, "F", "G")</f>
        <v>F</v>
      </c>
      <c r="I430" s="38">
        <v>125.8</v>
      </c>
      <c r="J430" s="38">
        <v>48.7</v>
      </c>
      <c r="K430">
        <f t="shared" si="72"/>
        <v>207.53000000000003</v>
      </c>
      <c r="L430">
        <f t="shared" si="73"/>
        <v>204.81399999999996</v>
      </c>
      <c r="M430" s="48">
        <f>AVERAGE(K430:L430)</f>
        <v>206.172</v>
      </c>
      <c r="AD430">
        <f>N428</f>
        <v>198.14599999999999</v>
      </c>
      <c r="AE430" s="31">
        <f>O412</f>
        <v>206.46941666666669</v>
      </c>
      <c r="AF430" s="37">
        <f t="shared" si="84"/>
        <v>217.46762802692888</v>
      </c>
      <c r="AG430" s="37">
        <f t="shared" si="84"/>
        <v>195.4712053064045</v>
      </c>
    </row>
    <row r="431" spans="1:33" ht="17" thickTop="1" thickBot="1" x14ac:dyDescent="0.25">
      <c r="D431" t="s">
        <v>208</v>
      </c>
      <c r="E431">
        <f>AVERAGE(E428:E430)</f>
        <v>8007.96</v>
      </c>
      <c r="F431" t="e">
        <f>AVERAGE(F428:F430)</f>
        <v>#DIV/0!</v>
      </c>
      <c r="G431" s="25" t="e">
        <f t="shared" si="79"/>
        <v>#DIV/0!</v>
      </c>
      <c r="H431" s="25" t="e">
        <f t="shared" si="85"/>
        <v>#DIV/0!</v>
      </c>
      <c r="I431">
        <f>AVERAGE(I428:I430)</f>
        <v>127.80000000000001</v>
      </c>
      <c r="J431">
        <f>AVERAGE(J428:J430)</f>
        <v>50.433333333333337</v>
      </c>
      <c r="K431">
        <f t="shared" si="72"/>
        <v>203.22999999999996</v>
      </c>
      <c r="L431">
        <f t="shared" si="73"/>
        <v>193.06199999999995</v>
      </c>
      <c r="M431" s="26"/>
      <c r="AE431" s="31">
        <f>O412</f>
        <v>206.46941666666669</v>
      </c>
      <c r="AF431" s="37">
        <f t="shared" si="84"/>
        <v>217.46762802692888</v>
      </c>
      <c r="AG431" s="37">
        <f t="shared" si="84"/>
        <v>195.4712053064045</v>
      </c>
    </row>
    <row r="432" spans="1:33" ht="17" thickTop="1" thickBot="1" x14ac:dyDescent="0.25">
      <c r="A432" s="33" t="s">
        <v>221</v>
      </c>
      <c r="C432" s="41">
        <v>6</v>
      </c>
      <c r="D432" s="41">
        <v>1</v>
      </c>
      <c r="E432" s="41">
        <v>3023.8</v>
      </c>
      <c r="F432" s="41"/>
      <c r="G432" s="25">
        <f t="shared" si="79"/>
        <v>0</v>
      </c>
      <c r="H432" s="25" t="str">
        <f t="shared" si="85"/>
        <v>F</v>
      </c>
      <c r="I432" s="41">
        <v>124.8</v>
      </c>
      <c r="J432" s="41">
        <v>43.5</v>
      </c>
      <c r="K432">
        <f t="shared" si="72"/>
        <v>209.68</v>
      </c>
      <c r="L432">
        <f t="shared" si="73"/>
        <v>240.07</v>
      </c>
      <c r="M432" s="26">
        <f>AVERAGE(K432:L432)</f>
        <v>224.875</v>
      </c>
      <c r="N432" s="27">
        <f>AVERAGE(M432:M434)</f>
        <v>215.05766666666668</v>
      </c>
      <c r="AD432" s="42">
        <f>N432</f>
        <v>215.05766666666668</v>
      </c>
      <c r="AE432" s="31">
        <f>O412</f>
        <v>206.46941666666669</v>
      </c>
      <c r="AF432" s="37">
        <f t="shared" si="84"/>
        <v>217.46762802692888</v>
      </c>
      <c r="AG432" s="37">
        <f t="shared" si="84"/>
        <v>195.4712053064045</v>
      </c>
    </row>
    <row r="433" spans="1:33" ht="17" thickTop="1" thickBot="1" x14ac:dyDescent="0.25">
      <c r="A433" s="33" t="s">
        <v>222</v>
      </c>
      <c r="D433">
        <v>2</v>
      </c>
      <c r="E433" s="43">
        <v>9839.4599999999991</v>
      </c>
      <c r="F433" s="43"/>
      <c r="G433" s="25">
        <f t="shared" si="79"/>
        <v>0</v>
      </c>
      <c r="H433" s="25" t="str">
        <f t="shared" si="85"/>
        <v>F</v>
      </c>
      <c r="I433" s="43">
        <v>126.8</v>
      </c>
      <c r="J433" s="43">
        <v>49.3</v>
      </c>
      <c r="K433">
        <f t="shared" si="72"/>
        <v>205.38</v>
      </c>
      <c r="L433">
        <f t="shared" si="73"/>
        <v>200.74599999999998</v>
      </c>
      <c r="M433" s="26">
        <f>AVERAGE(K433:L433)</f>
        <v>203.06299999999999</v>
      </c>
      <c r="AD433">
        <f>N432</f>
        <v>215.05766666666668</v>
      </c>
      <c r="AE433" s="31">
        <f>O412</f>
        <v>206.46941666666669</v>
      </c>
      <c r="AF433" s="37">
        <f t="shared" si="84"/>
        <v>217.46762802692888</v>
      </c>
      <c r="AG433" s="37">
        <f t="shared" si="84"/>
        <v>195.4712053064045</v>
      </c>
    </row>
    <row r="434" spans="1:33" ht="17" thickTop="1" thickBot="1" x14ac:dyDescent="0.25">
      <c r="A434" s="33" t="s">
        <v>223</v>
      </c>
      <c r="D434">
        <v>3</v>
      </c>
      <c r="E434" s="43">
        <v>6882.75</v>
      </c>
      <c r="F434" s="43"/>
      <c r="G434" s="25">
        <f t="shared" si="79"/>
        <v>0</v>
      </c>
      <c r="H434" s="25" t="str">
        <f t="shared" si="85"/>
        <v>F</v>
      </c>
      <c r="I434" s="43">
        <v>125.6</v>
      </c>
      <c r="J434" s="43">
        <v>45.5</v>
      </c>
      <c r="K434">
        <f t="shared" si="72"/>
        <v>207.96000000000004</v>
      </c>
      <c r="L434">
        <f t="shared" si="73"/>
        <v>226.51</v>
      </c>
      <c r="M434" s="26">
        <f>AVERAGE(K434:L434)</f>
        <v>217.23500000000001</v>
      </c>
      <c r="AD434">
        <f>N432</f>
        <v>215.05766666666668</v>
      </c>
      <c r="AE434" s="31">
        <f>O412</f>
        <v>206.46941666666669</v>
      </c>
      <c r="AF434" s="37">
        <f t="shared" si="84"/>
        <v>217.46762802692888</v>
      </c>
      <c r="AG434" s="37">
        <f t="shared" si="84"/>
        <v>195.4712053064045</v>
      </c>
    </row>
    <row r="435" spans="1:33" ht="17" thickTop="1" thickBot="1" x14ac:dyDescent="0.25">
      <c r="D435" t="s">
        <v>208</v>
      </c>
      <c r="E435">
        <f>AVERAGE(E432:E434)</f>
        <v>6582.0033333333331</v>
      </c>
      <c r="F435" t="e">
        <f>AVERAGE(F432:F434)</f>
        <v>#DIV/0!</v>
      </c>
      <c r="G435" s="25" t="e">
        <f t="shared" si="79"/>
        <v>#DIV/0!</v>
      </c>
      <c r="H435" s="25" t="e">
        <f t="shared" si="85"/>
        <v>#DIV/0!</v>
      </c>
      <c r="I435">
        <f>AVERAGE(I432:I434)</f>
        <v>125.73333333333333</v>
      </c>
      <c r="J435">
        <f>AVERAGE(J432:J434)</f>
        <v>46.1</v>
      </c>
      <c r="K435">
        <f t="shared" si="72"/>
        <v>207.67333333333335</v>
      </c>
      <c r="L435">
        <f t="shared" si="73"/>
        <v>222.44200000000001</v>
      </c>
      <c r="M435" s="26"/>
    </row>
    <row r="436" spans="1:33" s="25" customFormat="1" ht="17" thickTop="1" thickBot="1" x14ac:dyDescent="0.25">
      <c r="A436" s="23" t="s">
        <v>204</v>
      </c>
      <c r="B436" s="24" t="s">
        <v>244</v>
      </c>
      <c r="C436" s="25">
        <v>1</v>
      </c>
      <c r="D436" s="25">
        <v>1</v>
      </c>
      <c r="E436" s="25">
        <v>6342.48</v>
      </c>
      <c r="G436" s="25">
        <f t="shared" si="79"/>
        <v>0</v>
      </c>
      <c r="H436" s="25" t="str">
        <f t="shared" si="85"/>
        <v>F</v>
      </c>
      <c r="I436" s="25">
        <v>112.4</v>
      </c>
      <c r="J436" s="25">
        <v>39</v>
      </c>
      <c r="K436" s="25">
        <f t="shared" ref="K436:K499" si="86">-2.15*I436+478</f>
        <v>236.34</v>
      </c>
      <c r="L436" s="25">
        <f t="shared" ref="L436:L499" si="87">-6.78*J436+535</f>
        <v>270.58</v>
      </c>
      <c r="M436" s="26">
        <f>AVERAGE(K436:L436)</f>
        <v>253.45999999999998</v>
      </c>
      <c r="N436" s="27">
        <f>AVERAGE(M436:M438)</f>
        <v>263.26399999999995</v>
      </c>
      <c r="O436" s="45">
        <f>AVERAGE(N436,N440,N444,N452,N456)</f>
        <v>262.78066666666666</v>
      </c>
      <c r="P436" s="25">
        <f>AVERAGE(K436:K438,K440:K442,K444:K446,K452:K454,K456:K458)</f>
        <v>257.46733333333339</v>
      </c>
      <c r="Q436" s="25">
        <f>AVERAGE(L436:L438,L440:L442,L444:L446,L452:L454,L456:L458)</f>
        <v>268.09399999999999</v>
      </c>
      <c r="S436" s="46">
        <f>_xlfn.STDEV.S(M436:M438,M440:M442,M444,M452:M454,M456:M458, M446, M445)</f>
        <v>10.108691493085596</v>
      </c>
      <c r="T436">
        <f t="shared" ref="T436:U436" si="88">AVERAGE(I436:I459)</f>
        <v>103.66666666666664</v>
      </c>
      <c r="U436">
        <f t="shared" si="88"/>
        <v>41.07222222222223</v>
      </c>
      <c r="AD436" s="31">
        <f>$N$436</f>
        <v>263.26399999999995</v>
      </c>
      <c r="AE436" s="31">
        <f>O436</f>
        <v>262.78066666666666</v>
      </c>
      <c r="AF436" s="47">
        <f>O436+S436</f>
        <v>272.88935815975225</v>
      </c>
      <c r="AG436" s="47">
        <f>O436-S436</f>
        <v>252.67197517358107</v>
      </c>
    </row>
    <row r="437" spans="1:33" ht="17" thickTop="1" thickBot="1" x14ac:dyDescent="0.25">
      <c r="A437" s="33" t="s">
        <v>206</v>
      </c>
      <c r="D437">
        <v>2</v>
      </c>
      <c r="E437">
        <v>18278.86</v>
      </c>
      <c r="G437" s="25">
        <f t="shared" si="79"/>
        <v>0</v>
      </c>
      <c r="H437" s="25" t="str">
        <f t="shared" si="85"/>
        <v>F</v>
      </c>
      <c r="I437">
        <v>108.6</v>
      </c>
      <c r="J437">
        <v>37.1</v>
      </c>
      <c r="K437">
        <f t="shared" si="86"/>
        <v>244.51000000000002</v>
      </c>
      <c r="L437">
        <f t="shared" si="87"/>
        <v>283.46199999999999</v>
      </c>
      <c r="M437" s="26">
        <f>AVERAGE(K437:L437)</f>
        <v>263.98599999999999</v>
      </c>
      <c r="AD437">
        <f>N436</f>
        <v>263.26399999999995</v>
      </c>
      <c r="AE437" s="31">
        <f>O436</f>
        <v>262.78066666666666</v>
      </c>
      <c r="AF437" s="37">
        <f t="shared" ref="AF437:AG452" si="89">AF436</f>
        <v>272.88935815975225</v>
      </c>
      <c r="AG437" s="37">
        <f t="shared" si="89"/>
        <v>252.67197517358107</v>
      </c>
    </row>
    <row r="438" spans="1:33" ht="17" thickTop="1" thickBot="1" x14ac:dyDescent="0.25">
      <c r="A438" s="33" t="s">
        <v>207</v>
      </c>
      <c r="D438">
        <v>3</v>
      </c>
      <c r="E438">
        <v>4229.93</v>
      </c>
      <c r="G438" s="25">
        <v>102.4</v>
      </c>
      <c r="H438" s="25">
        <v>36.6</v>
      </c>
      <c r="I438" s="38">
        <v>102.4</v>
      </c>
      <c r="J438" s="38">
        <v>36.6</v>
      </c>
      <c r="K438">
        <f t="shared" si="86"/>
        <v>257.84000000000003</v>
      </c>
      <c r="L438">
        <f t="shared" si="87"/>
        <v>286.85199999999998</v>
      </c>
      <c r="M438" s="26">
        <f>AVERAGE(K438:L438)</f>
        <v>272.346</v>
      </c>
      <c r="AD438">
        <f>N436</f>
        <v>263.26399999999995</v>
      </c>
      <c r="AE438" s="31">
        <f>O436</f>
        <v>262.78066666666666</v>
      </c>
      <c r="AF438" s="37">
        <f t="shared" si="89"/>
        <v>272.88935815975225</v>
      </c>
      <c r="AG438" s="37">
        <f t="shared" si="89"/>
        <v>252.67197517358107</v>
      </c>
    </row>
    <row r="439" spans="1:33" ht="17" thickTop="1" thickBot="1" x14ac:dyDescent="0.25">
      <c r="D439" t="s">
        <v>208</v>
      </c>
      <c r="E439">
        <f>AVERAGE(E436:E438)</f>
        <v>9617.09</v>
      </c>
      <c r="F439" t="e">
        <f>AVERAGE(F436:F438)</f>
        <v>#DIV/0!</v>
      </c>
      <c r="G439" s="25" t="e">
        <f t="shared" ref="G439:G502" si="90">F439/E439</f>
        <v>#DIV/0!</v>
      </c>
      <c r="H439" s="25" t="e">
        <f>IF(G439&lt;1.5, "F", "G")</f>
        <v>#DIV/0!</v>
      </c>
      <c r="I439">
        <f>AVERAGE(I436:I438)</f>
        <v>107.8</v>
      </c>
      <c r="J439">
        <f>AVERAGE(J436:J438)</f>
        <v>37.566666666666663</v>
      </c>
      <c r="K439">
        <f t="shared" si="86"/>
        <v>246.23000000000002</v>
      </c>
      <c r="L439">
        <f t="shared" si="87"/>
        <v>280.298</v>
      </c>
      <c r="M439" s="26"/>
      <c r="AE439" s="31">
        <f>O436</f>
        <v>262.78066666666666</v>
      </c>
      <c r="AF439" s="37">
        <f t="shared" si="89"/>
        <v>272.88935815975225</v>
      </c>
      <c r="AG439" s="37">
        <f t="shared" si="89"/>
        <v>252.67197517358107</v>
      </c>
    </row>
    <row r="440" spans="1:33" ht="17" thickTop="1" thickBot="1" x14ac:dyDescent="0.25">
      <c r="A440" s="33" t="s">
        <v>209</v>
      </c>
      <c r="C440" s="29">
        <v>2</v>
      </c>
      <c r="D440" s="29">
        <v>1</v>
      </c>
      <c r="E440">
        <v>8278.89</v>
      </c>
      <c r="G440" s="25">
        <f t="shared" si="90"/>
        <v>0</v>
      </c>
      <c r="H440" s="25" t="str">
        <f>IF(G440&lt;1.5, "F", "G")</f>
        <v>F</v>
      </c>
      <c r="I440" s="38">
        <v>108.4</v>
      </c>
      <c r="J440" s="38">
        <v>42.2</v>
      </c>
      <c r="K440">
        <f t="shared" si="86"/>
        <v>244.94</v>
      </c>
      <c r="L440">
        <f t="shared" si="87"/>
        <v>248.88399999999996</v>
      </c>
      <c r="M440" s="26">
        <f>AVERAGE(K440:L440)</f>
        <v>246.91199999999998</v>
      </c>
      <c r="N440" s="27">
        <f>AVERAGE(M440:M442)</f>
        <v>249.83366666666666</v>
      </c>
      <c r="AD440" s="39">
        <f>$N$440</f>
        <v>249.83366666666666</v>
      </c>
      <c r="AE440" s="31">
        <f>O436</f>
        <v>262.78066666666666</v>
      </c>
      <c r="AF440" s="37">
        <f t="shared" si="89"/>
        <v>272.88935815975225</v>
      </c>
      <c r="AG440" s="37">
        <f t="shared" si="89"/>
        <v>252.67197517358107</v>
      </c>
    </row>
    <row r="441" spans="1:33" ht="17" thickTop="1" thickBot="1" x14ac:dyDescent="0.25">
      <c r="A441" s="33" t="s">
        <v>210</v>
      </c>
      <c r="D441">
        <v>2</v>
      </c>
      <c r="E441">
        <v>5997.13</v>
      </c>
      <c r="G441" s="25">
        <f t="shared" si="90"/>
        <v>0</v>
      </c>
      <c r="H441" s="25">
        <v>106.4</v>
      </c>
      <c r="I441" s="38">
        <v>106.4</v>
      </c>
      <c r="J441" s="38">
        <v>41.7</v>
      </c>
      <c r="K441">
        <f t="shared" si="86"/>
        <v>249.24</v>
      </c>
      <c r="L441">
        <f t="shared" si="87"/>
        <v>252.27399999999994</v>
      </c>
      <c r="M441" s="26">
        <f>AVERAGE(K441:L441)</f>
        <v>250.75699999999998</v>
      </c>
      <c r="AD441" s="39">
        <f>$N$440</f>
        <v>249.83366666666666</v>
      </c>
      <c r="AE441" s="31">
        <f>O436</f>
        <v>262.78066666666666</v>
      </c>
      <c r="AF441" s="37">
        <f t="shared" si="89"/>
        <v>272.88935815975225</v>
      </c>
      <c r="AG441" s="37">
        <f t="shared" si="89"/>
        <v>252.67197517358107</v>
      </c>
    </row>
    <row r="442" spans="1:33" ht="17" thickTop="1" thickBot="1" x14ac:dyDescent="0.25">
      <c r="A442" s="33" t="s">
        <v>211</v>
      </c>
      <c r="D442">
        <v>3</v>
      </c>
      <c r="E442">
        <v>14582.54</v>
      </c>
      <c r="G442" s="25">
        <f t="shared" si="90"/>
        <v>0</v>
      </c>
      <c r="H442" s="25" t="str">
        <f t="shared" ref="H442:H464" si="91">IF(G442&lt;1.5, "F", "G")</f>
        <v>F</v>
      </c>
      <c r="I442" s="38">
        <v>105.4</v>
      </c>
      <c r="J442" s="38">
        <v>41.7</v>
      </c>
      <c r="K442">
        <f t="shared" si="86"/>
        <v>251.39</v>
      </c>
      <c r="L442">
        <f t="shared" si="87"/>
        <v>252.27399999999994</v>
      </c>
      <c r="M442" s="26">
        <f>AVERAGE(K442:L442)</f>
        <v>251.83199999999997</v>
      </c>
      <c r="AD442" s="39">
        <f>$N$440</f>
        <v>249.83366666666666</v>
      </c>
      <c r="AE442" s="31">
        <f>O436</f>
        <v>262.78066666666666</v>
      </c>
      <c r="AF442" s="37">
        <f t="shared" si="89"/>
        <v>272.88935815975225</v>
      </c>
      <c r="AG442" s="37">
        <f t="shared" si="89"/>
        <v>252.67197517358107</v>
      </c>
    </row>
    <row r="443" spans="1:33" ht="17" thickTop="1" thickBot="1" x14ac:dyDescent="0.25">
      <c r="D443" t="s">
        <v>208</v>
      </c>
      <c r="E443">
        <f>AVERAGE(E440:E442)</f>
        <v>9619.52</v>
      </c>
      <c r="F443" t="e">
        <f>AVERAGE(F440:F442)</f>
        <v>#DIV/0!</v>
      </c>
      <c r="G443" s="25" t="e">
        <f t="shared" si="90"/>
        <v>#DIV/0!</v>
      </c>
      <c r="H443" s="25" t="e">
        <f t="shared" si="91"/>
        <v>#DIV/0!</v>
      </c>
      <c r="I443">
        <f>AVERAGE(I440:I442)</f>
        <v>106.73333333333335</v>
      </c>
      <c r="J443">
        <f>AVERAGE(J440:J442)</f>
        <v>41.866666666666667</v>
      </c>
      <c r="K443">
        <f t="shared" si="86"/>
        <v>248.52333333333331</v>
      </c>
      <c r="L443">
        <f t="shared" si="87"/>
        <v>251.14400000000001</v>
      </c>
      <c r="M443" s="26"/>
      <c r="AE443" s="31">
        <f>O436</f>
        <v>262.78066666666666</v>
      </c>
      <c r="AF443" s="37">
        <f t="shared" si="89"/>
        <v>272.88935815975225</v>
      </c>
      <c r="AG443" s="37">
        <f t="shared" si="89"/>
        <v>252.67197517358107</v>
      </c>
    </row>
    <row r="444" spans="1:33" ht="17" thickTop="1" thickBot="1" x14ac:dyDescent="0.25">
      <c r="A444" s="33" t="s">
        <v>212</v>
      </c>
      <c r="C444" s="29">
        <v>3</v>
      </c>
      <c r="D444" s="29">
        <v>1</v>
      </c>
      <c r="E444" s="29">
        <v>14318.6</v>
      </c>
      <c r="F444" s="29"/>
      <c r="G444" s="25">
        <f t="shared" si="90"/>
        <v>0</v>
      </c>
      <c r="H444" s="25" t="str">
        <f t="shared" si="91"/>
        <v>F</v>
      </c>
      <c r="I444" s="29">
        <v>103.7</v>
      </c>
      <c r="J444" s="29">
        <v>37.6</v>
      </c>
      <c r="K444">
        <f t="shared" si="86"/>
        <v>255.04500000000002</v>
      </c>
      <c r="L444">
        <f t="shared" si="87"/>
        <v>280.072</v>
      </c>
      <c r="M444" s="26">
        <f>AVERAGE(K444:L444)</f>
        <v>267.55849999999998</v>
      </c>
      <c r="N444" s="27">
        <f>AVERAGE(M444:M446)</f>
        <v>270.95983333333334</v>
      </c>
      <c r="AD444" s="39">
        <f>N444</f>
        <v>270.95983333333334</v>
      </c>
      <c r="AE444" s="31">
        <f>O436</f>
        <v>262.78066666666666</v>
      </c>
      <c r="AF444" s="37">
        <f t="shared" si="89"/>
        <v>272.88935815975225</v>
      </c>
      <c r="AG444" s="37">
        <f t="shared" si="89"/>
        <v>252.67197517358107</v>
      </c>
    </row>
    <row r="445" spans="1:33" ht="17" thickTop="1" thickBot="1" x14ac:dyDescent="0.25">
      <c r="A445" s="33" t="s">
        <v>213</v>
      </c>
      <c r="D445">
        <v>2</v>
      </c>
      <c r="E445" s="38">
        <v>6159.14</v>
      </c>
      <c r="F445" s="38"/>
      <c r="G445" s="25">
        <f t="shared" si="90"/>
        <v>0</v>
      </c>
      <c r="H445" s="25" t="str">
        <f t="shared" si="91"/>
        <v>F</v>
      </c>
      <c r="I445" s="38">
        <v>103.4</v>
      </c>
      <c r="J445" s="38">
        <v>37</v>
      </c>
      <c r="K445">
        <f t="shared" si="86"/>
        <v>255.69</v>
      </c>
      <c r="L445">
        <f t="shared" si="87"/>
        <v>284.14</v>
      </c>
      <c r="M445" s="26">
        <f>AVERAGE(K445:L445)</f>
        <v>269.91499999999996</v>
      </c>
      <c r="AD445">
        <f>N444</f>
        <v>270.95983333333334</v>
      </c>
      <c r="AE445" s="31">
        <f>O436</f>
        <v>262.78066666666666</v>
      </c>
      <c r="AF445" s="37">
        <f t="shared" si="89"/>
        <v>272.88935815975225</v>
      </c>
      <c r="AG445" s="37">
        <f t="shared" si="89"/>
        <v>252.67197517358107</v>
      </c>
    </row>
    <row r="446" spans="1:33" ht="17" thickTop="1" thickBot="1" x14ac:dyDescent="0.25">
      <c r="A446" s="33" t="s">
        <v>214</v>
      </c>
      <c r="D446">
        <v>3</v>
      </c>
      <c r="E446" s="38">
        <v>13522.07</v>
      </c>
      <c r="F446" s="38"/>
      <c r="G446" s="25">
        <f t="shared" si="90"/>
        <v>0</v>
      </c>
      <c r="H446" s="25" t="str">
        <f t="shared" si="91"/>
        <v>F</v>
      </c>
      <c r="I446" s="38">
        <v>96.4</v>
      </c>
      <c r="J446" s="38">
        <v>37.6</v>
      </c>
      <c r="K446">
        <f t="shared" si="86"/>
        <v>270.74</v>
      </c>
      <c r="L446">
        <f t="shared" si="87"/>
        <v>280.072</v>
      </c>
      <c r="M446" s="26">
        <f>AVERAGE(K446:L446)</f>
        <v>275.40600000000001</v>
      </c>
      <c r="AD446">
        <f>N444</f>
        <v>270.95983333333334</v>
      </c>
      <c r="AE446" s="31">
        <f>O436</f>
        <v>262.78066666666666</v>
      </c>
      <c r="AF446" s="37">
        <f t="shared" si="89"/>
        <v>272.88935815975225</v>
      </c>
      <c r="AG446" s="37">
        <f t="shared" si="89"/>
        <v>252.67197517358107</v>
      </c>
    </row>
    <row r="447" spans="1:33" ht="17" thickTop="1" thickBot="1" x14ac:dyDescent="0.25">
      <c r="D447" t="s">
        <v>208</v>
      </c>
      <c r="E447">
        <f>AVERAGE(E444:E446)</f>
        <v>11333.269999999999</v>
      </c>
      <c r="F447" t="e">
        <f>AVERAGE(F444:F446)</f>
        <v>#DIV/0!</v>
      </c>
      <c r="G447" s="25" t="e">
        <f t="shared" si="90"/>
        <v>#DIV/0!</v>
      </c>
      <c r="H447" s="25" t="e">
        <f t="shared" si="91"/>
        <v>#DIV/0!</v>
      </c>
      <c r="I447">
        <f>AVERAGE(I444:I446)</f>
        <v>101.16666666666667</v>
      </c>
      <c r="J447">
        <f>AVERAGE(J444:J446)</f>
        <v>37.4</v>
      </c>
      <c r="K447">
        <f t="shared" si="86"/>
        <v>260.49166666666667</v>
      </c>
      <c r="L447">
        <f t="shared" si="87"/>
        <v>281.428</v>
      </c>
      <c r="M447" s="26"/>
      <c r="AE447" s="31">
        <f>O436</f>
        <v>262.78066666666666</v>
      </c>
      <c r="AF447" s="37">
        <f t="shared" si="89"/>
        <v>272.88935815975225</v>
      </c>
      <c r="AG447" s="37">
        <f t="shared" si="89"/>
        <v>252.67197517358107</v>
      </c>
    </row>
    <row r="448" spans="1:33" ht="17" thickTop="1" thickBot="1" x14ac:dyDescent="0.25">
      <c r="A448" s="33" t="s">
        <v>215</v>
      </c>
      <c r="C448" s="29">
        <v>4</v>
      </c>
      <c r="D448" s="29">
        <v>1</v>
      </c>
      <c r="E448" s="29">
        <v>2298.79</v>
      </c>
      <c r="F448" s="29"/>
      <c r="G448" s="25">
        <f t="shared" si="90"/>
        <v>0</v>
      </c>
      <c r="H448" s="25" t="str">
        <f t="shared" si="91"/>
        <v>F</v>
      </c>
      <c r="I448" s="29">
        <v>117.4</v>
      </c>
      <c r="J448" s="29">
        <v>58.2</v>
      </c>
      <c r="K448">
        <f t="shared" si="86"/>
        <v>225.59</v>
      </c>
      <c r="L448">
        <f t="shared" si="87"/>
        <v>140.40399999999994</v>
      </c>
      <c r="M448" s="50">
        <f>AVERAGE(K448:L448)</f>
        <v>182.99699999999996</v>
      </c>
      <c r="N448" s="52">
        <f>AVERAGE(M448:M450)</f>
        <v>221.03766666666664</v>
      </c>
      <c r="AD448" s="39">
        <f>N448</f>
        <v>221.03766666666664</v>
      </c>
      <c r="AE448" s="31">
        <f>O436</f>
        <v>262.78066666666666</v>
      </c>
      <c r="AF448" s="37">
        <f t="shared" si="89"/>
        <v>272.88935815975225</v>
      </c>
      <c r="AG448" s="37">
        <f t="shared" si="89"/>
        <v>252.67197517358107</v>
      </c>
    </row>
    <row r="449" spans="1:33" ht="17" thickTop="1" thickBot="1" x14ac:dyDescent="0.25">
      <c r="A449" s="33" t="s">
        <v>216</v>
      </c>
      <c r="D449">
        <v>2</v>
      </c>
      <c r="E449" s="38">
        <v>3581.15</v>
      </c>
      <c r="F449" s="38"/>
      <c r="G449" s="25">
        <f t="shared" si="90"/>
        <v>0</v>
      </c>
      <c r="H449" s="25" t="str">
        <f t="shared" si="91"/>
        <v>F</v>
      </c>
      <c r="I449" s="38">
        <v>112.4</v>
      </c>
      <c r="J449" s="38">
        <v>51.7</v>
      </c>
      <c r="K449">
        <f t="shared" si="86"/>
        <v>236.34</v>
      </c>
      <c r="L449">
        <f t="shared" si="87"/>
        <v>184.47399999999999</v>
      </c>
      <c r="M449" s="50">
        <f>AVERAGE(K449:L449)</f>
        <v>210.40699999999998</v>
      </c>
      <c r="AD449">
        <f>N448</f>
        <v>221.03766666666664</v>
      </c>
      <c r="AE449" s="31">
        <f>O436</f>
        <v>262.78066666666666</v>
      </c>
      <c r="AF449" s="37">
        <f t="shared" si="89"/>
        <v>272.88935815975225</v>
      </c>
      <c r="AG449" s="37">
        <f t="shared" si="89"/>
        <v>252.67197517358107</v>
      </c>
    </row>
    <row r="450" spans="1:33" ht="17" thickTop="1" thickBot="1" x14ac:dyDescent="0.25">
      <c r="A450" s="33" t="s">
        <v>217</v>
      </c>
      <c r="D450">
        <v>3</v>
      </c>
      <c r="E450" s="38">
        <v>13746.75</v>
      </c>
      <c r="F450" s="38"/>
      <c r="G450" s="25">
        <f t="shared" si="90"/>
        <v>0</v>
      </c>
      <c r="H450" s="25" t="str">
        <f t="shared" si="91"/>
        <v>F</v>
      </c>
      <c r="I450" s="38">
        <v>97.6</v>
      </c>
      <c r="J450" s="38">
        <v>38.9</v>
      </c>
      <c r="K450">
        <f t="shared" si="86"/>
        <v>268.16000000000003</v>
      </c>
      <c r="L450">
        <f t="shared" si="87"/>
        <v>271.25799999999998</v>
      </c>
      <c r="M450" s="50">
        <f>AVERAGE(K450:L450)</f>
        <v>269.709</v>
      </c>
      <c r="AD450">
        <f>N448</f>
        <v>221.03766666666664</v>
      </c>
      <c r="AE450" s="31">
        <f>O436</f>
        <v>262.78066666666666</v>
      </c>
      <c r="AF450" s="37">
        <f t="shared" si="89"/>
        <v>272.88935815975225</v>
      </c>
      <c r="AG450" s="37">
        <f t="shared" si="89"/>
        <v>252.67197517358107</v>
      </c>
    </row>
    <row r="451" spans="1:33" ht="17" thickTop="1" thickBot="1" x14ac:dyDescent="0.25">
      <c r="D451" t="s">
        <v>208</v>
      </c>
      <c r="E451">
        <f>AVERAGE(E448:E450)</f>
        <v>6542.2300000000005</v>
      </c>
      <c r="F451" t="e">
        <f>AVERAGE(F448:F450)</f>
        <v>#DIV/0!</v>
      </c>
      <c r="G451" s="25" t="e">
        <f t="shared" si="90"/>
        <v>#DIV/0!</v>
      </c>
      <c r="H451" s="25" t="e">
        <f t="shared" si="91"/>
        <v>#DIV/0!</v>
      </c>
      <c r="I451">
        <f>AVERAGE(I448:I450)</f>
        <v>109.13333333333333</v>
      </c>
      <c r="J451">
        <f>AVERAGE(J448:J450)</f>
        <v>49.6</v>
      </c>
      <c r="K451">
        <f t="shared" si="86"/>
        <v>243.36333333333337</v>
      </c>
      <c r="L451">
        <f t="shared" si="87"/>
        <v>198.71199999999999</v>
      </c>
      <c r="M451" s="26"/>
      <c r="AE451" s="31">
        <f>O436</f>
        <v>262.78066666666666</v>
      </c>
      <c r="AF451" s="37">
        <f t="shared" si="89"/>
        <v>272.88935815975225</v>
      </c>
      <c r="AG451" s="37">
        <f t="shared" si="89"/>
        <v>252.67197517358107</v>
      </c>
    </row>
    <row r="452" spans="1:33" ht="17" thickTop="1" thickBot="1" x14ac:dyDescent="0.25">
      <c r="A452" s="33" t="s">
        <v>218</v>
      </c>
      <c r="C452" s="29">
        <v>5</v>
      </c>
      <c r="D452" s="29">
        <v>1</v>
      </c>
      <c r="E452" s="29">
        <v>38.9</v>
      </c>
      <c r="F452" s="29"/>
      <c r="G452" s="25">
        <f t="shared" si="90"/>
        <v>0</v>
      </c>
      <c r="H452" s="25" t="str">
        <f t="shared" si="91"/>
        <v>F</v>
      </c>
      <c r="I452" s="29">
        <v>100.6</v>
      </c>
      <c r="J452" s="29">
        <v>40.9</v>
      </c>
      <c r="K452">
        <f t="shared" si="86"/>
        <v>261.71000000000004</v>
      </c>
      <c r="L452">
        <f t="shared" si="87"/>
        <v>257.69799999999998</v>
      </c>
      <c r="M452" s="26">
        <f>AVERAGE(K452:L452)</f>
        <v>259.70400000000001</v>
      </c>
      <c r="N452" s="27">
        <f>AVERAGE(M452:M454)</f>
        <v>261.21166666666664</v>
      </c>
      <c r="AD452" s="39">
        <f>N452</f>
        <v>261.21166666666664</v>
      </c>
      <c r="AE452" s="31">
        <f>O436</f>
        <v>262.78066666666666</v>
      </c>
      <c r="AF452" s="37">
        <f t="shared" si="89"/>
        <v>272.88935815975225</v>
      </c>
      <c r="AG452" s="37">
        <f t="shared" si="89"/>
        <v>252.67197517358107</v>
      </c>
    </row>
    <row r="453" spans="1:33" ht="17" thickTop="1" thickBot="1" x14ac:dyDescent="0.25">
      <c r="A453" s="33" t="s">
        <v>219</v>
      </c>
      <c r="D453">
        <v>2</v>
      </c>
      <c r="E453" s="38">
        <v>16934.759999999998</v>
      </c>
      <c r="F453" s="38"/>
      <c r="G453" s="25">
        <f t="shared" si="90"/>
        <v>0</v>
      </c>
      <c r="H453" s="25" t="str">
        <f t="shared" si="91"/>
        <v>F</v>
      </c>
      <c r="I453" s="38">
        <v>100.6</v>
      </c>
      <c r="J453" s="38">
        <v>40.4</v>
      </c>
      <c r="K453">
        <f t="shared" si="86"/>
        <v>261.71000000000004</v>
      </c>
      <c r="L453">
        <f t="shared" si="87"/>
        <v>261.08800000000002</v>
      </c>
      <c r="M453" s="26">
        <f>AVERAGE(K453:L453)</f>
        <v>261.399</v>
      </c>
      <c r="AD453">
        <f>N452</f>
        <v>261.21166666666664</v>
      </c>
      <c r="AE453" s="31">
        <f>O436</f>
        <v>262.78066666666666</v>
      </c>
      <c r="AF453" s="37">
        <f t="shared" ref="AF453:AG458" si="92">AF452</f>
        <v>272.88935815975225</v>
      </c>
      <c r="AG453" s="37">
        <f t="shared" si="92"/>
        <v>252.67197517358107</v>
      </c>
    </row>
    <row r="454" spans="1:33" ht="17" thickTop="1" thickBot="1" x14ac:dyDescent="0.25">
      <c r="A454" s="33" t="s">
        <v>220</v>
      </c>
      <c r="D454">
        <v>3</v>
      </c>
      <c r="E454" s="38">
        <v>13619.04</v>
      </c>
      <c r="F454" s="38"/>
      <c r="G454" s="25">
        <f t="shared" si="90"/>
        <v>0</v>
      </c>
      <c r="H454" s="25" t="str">
        <f t="shared" si="91"/>
        <v>F</v>
      </c>
      <c r="I454" s="38">
        <v>98.6</v>
      </c>
      <c r="J454" s="38">
        <v>40.700000000000003</v>
      </c>
      <c r="K454">
        <f t="shared" si="86"/>
        <v>266.01</v>
      </c>
      <c r="L454">
        <f t="shared" si="87"/>
        <v>259.05399999999997</v>
      </c>
      <c r="M454" s="48">
        <f>AVERAGE(K454:L454)</f>
        <v>262.53199999999998</v>
      </c>
      <c r="AD454">
        <f>N452</f>
        <v>261.21166666666664</v>
      </c>
      <c r="AE454" s="31">
        <f>O436</f>
        <v>262.78066666666666</v>
      </c>
      <c r="AF454" s="37">
        <f t="shared" si="92"/>
        <v>272.88935815975225</v>
      </c>
      <c r="AG454" s="37">
        <f t="shared" si="92"/>
        <v>252.67197517358107</v>
      </c>
    </row>
    <row r="455" spans="1:33" ht="17" thickTop="1" thickBot="1" x14ac:dyDescent="0.25">
      <c r="D455" t="s">
        <v>208</v>
      </c>
      <c r="E455">
        <f>AVERAGE(E452:E454)</f>
        <v>10197.566666666668</v>
      </c>
      <c r="F455" t="e">
        <f>AVERAGE(F452:F454)</f>
        <v>#DIV/0!</v>
      </c>
      <c r="G455" s="25" t="e">
        <f t="shared" si="90"/>
        <v>#DIV/0!</v>
      </c>
      <c r="H455" s="25" t="e">
        <f t="shared" si="91"/>
        <v>#DIV/0!</v>
      </c>
      <c r="I455">
        <f>AVERAGE(I452:I454)</f>
        <v>99.933333333333323</v>
      </c>
      <c r="J455">
        <f>AVERAGE(J452:J454)</f>
        <v>40.666666666666664</v>
      </c>
      <c r="K455">
        <f t="shared" si="86"/>
        <v>263.14333333333337</v>
      </c>
      <c r="L455">
        <f t="shared" si="87"/>
        <v>259.28000000000003</v>
      </c>
      <c r="M455" s="26"/>
      <c r="AE455" s="31">
        <f>O436</f>
        <v>262.78066666666666</v>
      </c>
      <c r="AF455" s="37">
        <f t="shared" si="92"/>
        <v>272.88935815975225</v>
      </c>
      <c r="AG455" s="37">
        <f t="shared" si="92"/>
        <v>252.67197517358107</v>
      </c>
    </row>
    <row r="456" spans="1:33" ht="17" thickTop="1" thickBot="1" x14ac:dyDescent="0.25">
      <c r="A456" s="33" t="s">
        <v>221</v>
      </c>
      <c r="C456" s="41">
        <v>6</v>
      </c>
      <c r="D456" s="41">
        <v>1</v>
      </c>
      <c r="E456" s="41">
        <v>818.09</v>
      </c>
      <c r="F456" s="41"/>
      <c r="G456" s="25">
        <f t="shared" si="90"/>
        <v>0</v>
      </c>
      <c r="H456" s="25" t="str">
        <f t="shared" si="91"/>
        <v>F</v>
      </c>
      <c r="I456" s="41">
        <v>99.6</v>
      </c>
      <c r="J456" s="41">
        <v>43.1</v>
      </c>
      <c r="K456">
        <f t="shared" si="86"/>
        <v>263.86</v>
      </c>
      <c r="L456">
        <f t="shared" si="87"/>
        <v>242.78199999999998</v>
      </c>
      <c r="M456" s="26">
        <f>AVERAGE(K456:L456)</f>
        <v>253.321</v>
      </c>
      <c r="N456" s="27">
        <f>AVERAGE(M456:M458)</f>
        <v>268.63416666666666</v>
      </c>
      <c r="AD456" s="42">
        <f>N456</f>
        <v>268.63416666666666</v>
      </c>
      <c r="AE456" s="31">
        <f>O436</f>
        <v>262.78066666666666</v>
      </c>
      <c r="AF456" s="37">
        <f t="shared" si="92"/>
        <v>272.88935815975225</v>
      </c>
      <c r="AG456" s="37">
        <f t="shared" si="92"/>
        <v>252.67197517358107</v>
      </c>
    </row>
    <row r="457" spans="1:33" ht="17" thickTop="1" thickBot="1" x14ac:dyDescent="0.25">
      <c r="A457" s="33" t="s">
        <v>222</v>
      </c>
      <c r="D457">
        <v>2</v>
      </c>
      <c r="E457" s="43">
        <v>43.1</v>
      </c>
      <c r="F457" s="43"/>
      <c r="G457" s="25">
        <f t="shared" si="90"/>
        <v>0</v>
      </c>
      <c r="H457" s="25" t="str">
        <f t="shared" si="91"/>
        <v>F</v>
      </c>
      <c r="I457" s="43">
        <v>97.6</v>
      </c>
      <c r="J457" s="43">
        <v>38.200000000000003</v>
      </c>
      <c r="K457">
        <f t="shared" si="86"/>
        <v>268.16000000000003</v>
      </c>
      <c r="L457">
        <f t="shared" si="87"/>
        <v>276.00399999999996</v>
      </c>
      <c r="M457" s="26">
        <f>AVERAGE(K457:L457)</f>
        <v>272.08199999999999</v>
      </c>
      <c r="AD457">
        <f>N456</f>
        <v>268.63416666666666</v>
      </c>
      <c r="AE457" s="31">
        <f>O436</f>
        <v>262.78066666666666</v>
      </c>
      <c r="AF457" s="37">
        <f t="shared" si="92"/>
        <v>272.88935815975225</v>
      </c>
      <c r="AG457" s="37">
        <f t="shared" si="92"/>
        <v>252.67197517358107</v>
      </c>
    </row>
    <row r="458" spans="1:33" ht="17" thickTop="1" thickBot="1" x14ac:dyDescent="0.25">
      <c r="A458" s="33" t="s">
        <v>223</v>
      </c>
      <c r="D458">
        <v>3</v>
      </c>
      <c r="E458" s="43">
        <v>19113.95</v>
      </c>
      <c r="F458" s="43"/>
      <c r="G458" s="25">
        <f t="shared" si="90"/>
        <v>0</v>
      </c>
      <c r="H458" s="25" t="str">
        <f t="shared" si="91"/>
        <v>F</v>
      </c>
      <c r="I458" s="43">
        <v>94.5</v>
      </c>
      <c r="J458" s="43">
        <v>36.700000000000003</v>
      </c>
      <c r="K458">
        <f t="shared" si="86"/>
        <v>274.82500000000005</v>
      </c>
      <c r="L458">
        <f t="shared" si="87"/>
        <v>286.17399999999998</v>
      </c>
      <c r="M458" s="26">
        <f>AVERAGE(K458:L458)</f>
        <v>280.49950000000001</v>
      </c>
      <c r="AD458">
        <f>N456</f>
        <v>268.63416666666666</v>
      </c>
      <c r="AE458" s="31">
        <f>O436</f>
        <v>262.78066666666666</v>
      </c>
      <c r="AF458" s="37">
        <f t="shared" si="92"/>
        <v>272.88935815975225</v>
      </c>
      <c r="AG458" s="37">
        <f t="shared" si="92"/>
        <v>252.67197517358107</v>
      </c>
    </row>
    <row r="459" spans="1:33" ht="17" thickTop="1" thickBot="1" x14ac:dyDescent="0.25">
      <c r="D459" t="s">
        <v>208</v>
      </c>
      <c r="E459">
        <f>AVERAGE(E456:E458)</f>
        <v>6658.38</v>
      </c>
      <c r="F459" t="e">
        <f>AVERAGE(F456:F458)</f>
        <v>#DIV/0!</v>
      </c>
      <c r="G459" s="25" t="e">
        <f t="shared" si="90"/>
        <v>#DIV/0!</v>
      </c>
      <c r="H459" s="25" t="e">
        <f t="shared" si="91"/>
        <v>#DIV/0!</v>
      </c>
      <c r="I459">
        <f>AVERAGE(I456:I458)</f>
        <v>97.233333333333334</v>
      </c>
      <c r="J459">
        <f>AVERAGE(J456:J458)</f>
        <v>39.333333333333336</v>
      </c>
      <c r="K459">
        <f t="shared" si="86"/>
        <v>268.94833333333338</v>
      </c>
      <c r="L459">
        <f t="shared" si="87"/>
        <v>268.32</v>
      </c>
      <c r="M459" s="26"/>
    </row>
    <row r="460" spans="1:33" s="25" customFormat="1" ht="17" thickTop="1" thickBot="1" x14ac:dyDescent="0.25">
      <c r="A460" s="23" t="s">
        <v>204</v>
      </c>
      <c r="B460" s="24" t="s">
        <v>245</v>
      </c>
      <c r="C460" s="25">
        <v>1</v>
      </c>
      <c r="D460" s="25">
        <v>1</v>
      </c>
      <c r="E460" s="25">
        <v>19113.95</v>
      </c>
      <c r="G460" s="25">
        <f t="shared" si="90"/>
        <v>0</v>
      </c>
      <c r="H460" s="25" t="str">
        <f t="shared" si="91"/>
        <v>F</v>
      </c>
      <c r="I460" s="25">
        <v>176</v>
      </c>
      <c r="J460" s="25">
        <v>68.3</v>
      </c>
      <c r="K460" s="25">
        <f t="shared" si="86"/>
        <v>99.600000000000023</v>
      </c>
      <c r="L460" s="25">
        <f t="shared" si="87"/>
        <v>71.925999999999988</v>
      </c>
      <c r="M460" s="26">
        <f>AVERAGE(K460:L460)</f>
        <v>85.763000000000005</v>
      </c>
      <c r="N460" s="27">
        <f>AVERAGE(M460:M462)</f>
        <v>75.025333333333336</v>
      </c>
      <c r="O460" s="45">
        <f>AVERAGE(N460,N464,N468,N472,N476,N480)</f>
        <v>62.506416666666667</v>
      </c>
      <c r="P460" s="25">
        <f>AVERAGE(K460:K462,K464:K466,K468:K470,K472:K474,K476:K478,K480:K482)</f>
        <v>88.455833333333359</v>
      </c>
      <c r="Q460" s="25">
        <f>AVERAGE(L460:L462,L464:L466,L468:L470,L472:L474,L476:L478,L480:L482)</f>
        <v>36.556999999999981</v>
      </c>
      <c r="S460" s="46">
        <f>_xlfn.STDEV.S(M460:M462,M464:M466,M468,M472:M474,M476:M478,M480:M482, M470, M469)</f>
        <v>19.566133809279947</v>
      </c>
      <c r="T460">
        <f t="shared" ref="T460:U460" si="93">AVERAGE(I460:I483)</f>
        <v>181.18333333333328</v>
      </c>
      <c r="U460">
        <f t="shared" si="93"/>
        <v>73.516666666666666</v>
      </c>
      <c r="AD460" s="31">
        <f>$N$460</f>
        <v>75.025333333333336</v>
      </c>
      <c r="AE460" s="31">
        <f>O460</f>
        <v>62.506416666666667</v>
      </c>
      <c r="AF460" s="47">
        <f>O460+S460</f>
        <v>82.072550475946613</v>
      </c>
      <c r="AG460" s="47">
        <f>O460-S460</f>
        <v>42.94028285738672</v>
      </c>
    </row>
    <row r="461" spans="1:33" ht="17" thickTop="1" thickBot="1" x14ac:dyDescent="0.25">
      <c r="A461" s="33" t="s">
        <v>206</v>
      </c>
      <c r="D461">
        <v>2</v>
      </c>
      <c r="E461">
        <v>1061.1099999999999</v>
      </c>
      <c r="G461" s="25">
        <f t="shared" si="90"/>
        <v>0</v>
      </c>
      <c r="H461" s="25" t="str">
        <f t="shared" si="91"/>
        <v>F</v>
      </c>
      <c r="I461">
        <v>172.1</v>
      </c>
      <c r="J461">
        <v>74.7</v>
      </c>
      <c r="K461">
        <f t="shared" si="86"/>
        <v>107.98500000000001</v>
      </c>
      <c r="L461">
        <f t="shared" si="87"/>
        <v>28.533999999999935</v>
      </c>
      <c r="M461" s="26">
        <f>AVERAGE(K461:L461)</f>
        <v>68.259499999999974</v>
      </c>
      <c r="AD461">
        <f>N460</f>
        <v>75.025333333333336</v>
      </c>
      <c r="AE461" s="31">
        <f>O460</f>
        <v>62.506416666666667</v>
      </c>
      <c r="AF461" s="37">
        <f t="shared" ref="AF461:AG476" si="94">AF460</f>
        <v>82.072550475946613</v>
      </c>
      <c r="AG461" s="37">
        <f t="shared" si="94"/>
        <v>42.94028285738672</v>
      </c>
    </row>
    <row r="462" spans="1:33" ht="17" thickTop="1" thickBot="1" x14ac:dyDescent="0.25">
      <c r="A462" s="33" t="s">
        <v>207</v>
      </c>
      <c r="D462">
        <v>3</v>
      </c>
      <c r="E462">
        <v>70.400000000000006</v>
      </c>
      <c r="G462" s="25">
        <f t="shared" si="90"/>
        <v>0</v>
      </c>
      <c r="H462" s="25" t="str">
        <f t="shared" si="91"/>
        <v>F</v>
      </c>
      <c r="I462" s="38">
        <v>177.7</v>
      </c>
      <c r="J462" s="38">
        <v>72.099999999999994</v>
      </c>
      <c r="K462">
        <f t="shared" si="86"/>
        <v>95.94500000000005</v>
      </c>
      <c r="L462">
        <f t="shared" si="87"/>
        <v>46.162000000000035</v>
      </c>
      <c r="M462" s="26">
        <f>AVERAGE(K462:L462)</f>
        <v>71.053500000000042</v>
      </c>
      <c r="AD462">
        <f>N460</f>
        <v>75.025333333333336</v>
      </c>
      <c r="AE462" s="31">
        <f>O460</f>
        <v>62.506416666666667</v>
      </c>
      <c r="AF462" s="37">
        <f t="shared" si="94"/>
        <v>82.072550475946613</v>
      </c>
      <c r="AG462" s="37">
        <f t="shared" si="94"/>
        <v>42.94028285738672</v>
      </c>
    </row>
    <row r="463" spans="1:33" ht="17" thickTop="1" thickBot="1" x14ac:dyDescent="0.25">
      <c r="D463" t="s">
        <v>208</v>
      </c>
      <c r="E463">
        <f>AVERAGE(E460:E462)</f>
        <v>6748.4866666666676</v>
      </c>
      <c r="F463" t="e">
        <f>AVERAGE(F460:F462)</f>
        <v>#DIV/0!</v>
      </c>
      <c r="G463" s="25" t="e">
        <f t="shared" si="90"/>
        <v>#DIV/0!</v>
      </c>
      <c r="H463" s="25" t="e">
        <f t="shared" si="91"/>
        <v>#DIV/0!</v>
      </c>
      <c r="I463">
        <f>AVERAGE(I460:I462)</f>
        <v>175.26666666666665</v>
      </c>
      <c r="J463">
        <f>AVERAGE(J460:J462)</f>
        <v>71.7</v>
      </c>
      <c r="K463">
        <f t="shared" si="86"/>
        <v>101.17666666666673</v>
      </c>
      <c r="L463">
        <f t="shared" si="87"/>
        <v>48.873999999999967</v>
      </c>
      <c r="M463" s="26"/>
      <c r="AE463" s="31">
        <f>O460</f>
        <v>62.506416666666667</v>
      </c>
      <c r="AF463" s="37">
        <f t="shared" si="94"/>
        <v>82.072550475946613</v>
      </c>
      <c r="AG463" s="37">
        <f t="shared" si="94"/>
        <v>42.94028285738672</v>
      </c>
    </row>
    <row r="464" spans="1:33" ht="17" thickTop="1" thickBot="1" x14ac:dyDescent="0.25">
      <c r="A464" s="33" t="s">
        <v>209</v>
      </c>
      <c r="C464" s="29">
        <v>2</v>
      </c>
      <c r="D464" s="29">
        <v>1</v>
      </c>
      <c r="E464">
        <v>9820.5</v>
      </c>
      <c r="G464" s="25">
        <f t="shared" si="90"/>
        <v>0</v>
      </c>
      <c r="H464" s="25" t="str">
        <f t="shared" si="91"/>
        <v>F</v>
      </c>
      <c r="I464" s="38">
        <v>182.1</v>
      </c>
      <c r="J464" s="38">
        <v>75.3</v>
      </c>
      <c r="K464">
        <f t="shared" si="86"/>
        <v>86.485000000000014</v>
      </c>
      <c r="L464">
        <f t="shared" si="87"/>
        <v>24.466000000000008</v>
      </c>
      <c r="M464" s="26">
        <f>AVERAGE(K464:L464)</f>
        <v>55.475500000000011</v>
      </c>
      <c r="N464" s="27">
        <f>AVERAGE(M464:M466)</f>
        <v>69.680833333333325</v>
      </c>
      <c r="AD464" s="39">
        <f>$N$464</f>
        <v>69.680833333333325</v>
      </c>
      <c r="AE464" s="31">
        <f>O460</f>
        <v>62.506416666666667</v>
      </c>
      <c r="AF464" s="37">
        <f t="shared" si="94"/>
        <v>82.072550475946613</v>
      </c>
      <c r="AG464" s="37">
        <f t="shared" si="94"/>
        <v>42.94028285738672</v>
      </c>
    </row>
    <row r="465" spans="1:33" ht="17" thickTop="1" thickBot="1" x14ac:dyDescent="0.25">
      <c r="A465" s="33" t="s">
        <v>210</v>
      </c>
      <c r="D465">
        <v>2</v>
      </c>
      <c r="E465">
        <v>8044.7</v>
      </c>
      <c r="G465" s="25">
        <f t="shared" si="90"/>
        <v>0</v>
      </c>
      <c r="H465" s="25">
        <v>182.1</v>
      </c>
      <c r="I465" s="38">
        <v>177.1</v>
      </c>
      <c r="J465" s="38">
        <v>69.5</v>
      </c>
      <c r="K465">
        <f t="shared" si="86"/>
        <v>97.235000000000014</v>
      </c>
      <c r="L465">
        <f t="shared" si="87"/>
        <v>63.789999999999964</v>
      </c>
      <c r="M465" s="26">
        <f>AVERAGE(K465:L465)</f>
        <v>80.512499999999989</v>
      </c>
      <c r="AD465" s="39">
        <f>$N$464</f>
        <v>69.680833333333325</v>
      </c>
      <c r="AE465" s="31">
        <f>O460</f>
        <v>62.506416666666667</v>
      </c>
      <c r="AF465" s="37">
        <f t="shared" si="94"/>
        <v>82.072550475946613</v>
      </c>
      <c r="AG465" s="37">
        <f t="shared" si="94"/>
        <v>42.94028285738672</v>
      </c>
    </row>
    <row r="466" spans="1:33" ht="17" thickTop="1" thickBot="1" x14ac:dyDescent="0.25">
      <c r="A466" s="33" t="s">
        <v>211</v>
      </c>
      <c r="D466">
        <v>3</v>
      </c>
      <c r="E466">
        <v>17497.490000000002</v>
      </c>
      <c r="G466" s="25">
        <f t="shared" si="90"/>
        <v>0</v>
      </c>
      <c r="H466" s="25" t="str">
        <f t="shared" ref="H466:H499" si="95">IF(G466&lt;1.5, "F", "G")</f>
        <v>F</v>
      </c>
      <c r="I466" s="38">
        <v>177.1</v>
      </c>
      <c r="J466" s="38">
        <v>71.7</v>
      </c>
      <c r="K466">
        <f t="shared" si="86"/>
        <v>97.235000000000014</v>
      </c>
      <c r="L466">
        <f t="shared" si="87"/>
        <v>48.873999999999967</v>
      </c>
      <c r="M466" s="26">
        <f>AVERAGE(K466:L466)</f>
        <v>73.05449999999999</v>
      </c>
      <c r="AD466" s="39">
        <f>$N$464</f>
        <v>69.680833333333325</v>
      </c>
      <c r="AE466" s="31">
        <f>O460</f>
        <v>62.506416666666667</v>
      </c>
      <c r="AF466" s="37">
        <f t="shared" si="94"/>
        <v>82.072550475946613</v>
      </c>
      <c r="AG466" s="37">
        <f t="shared" si="94"/>
        <v>42.94028285738672</v>
      </c>
    </row>
    <row r="467" spans="1:33" ht="17" thickTop="1" thickBot="1" x14ac:dyDescent="0.25">
      <c r="D467" t="s">
        <v>208</v>
      </c>
      <c r="E467">
        <f>AVERAGE(E464:E466)</f>
        <v>11787.563333333334</v>
      </c>
      <c r="F467" t="e">
        <f>AVERAGE(F464:F466)</f>
        <v>#DIV/0!</v>
      </c>
      <c r="G467" s="25" t="e">
        <f t="shared" si="90"/>
        <v>#DIV/0!</v>
      </c>
      <c r="H467" s="25" t="e">
        <f t="shared" si="95"/>
        <v>#DIV/0!</v>
      </c>
      <c r="I467">
        <f>AVERAGE(I464:I466)</f>
        <v>178.76666666666665</v>
      </c>
      <c r="J467">
        <f>AVERAGE(J464:J466)</f>
        <v>72.166666666666671</v>
      </c>
      <c r="K467">
        <f t="shared" si="86"/>
        <v>93.651666666666699</v>
      </c>
      <c r="L467">
        <f t="shared" si="87"/>
        <v>45.709999999999923</v>
      </c>
      <c r="M467" s="26"/>
      <c r="AE467" s="31">
        <f>O460</f>
        <v>62.506416666666667</v>
      </c>
      <c r="AF467" s="37">
        <f t="shared" si="94"/>
        <v>82.072550475946613</v>
      </c>
      <c r="AG467" s="37">
        <f t="shared" si="94"/>
        <v>42.94028285738672</v>
      </c>
    </row>
    <row r="468" spans="1:33" ht="17" thickTop="1" thickBot="1" x14ac:dyDescent="0.25">
      <c r="A468" s="33" t="s">
        <v>212</v>
      </c>
      <c r="C468" s="29">
        <v>3</v>
      </c>
      <c r="D468" s="29">
        <v>1</v>
      </c>
      <c r="E468" s="29">
        <v>71.7</v>
      </c>
      <c r="F468" s="29"/>
      <c r="G468" s="25">
        <f t="shared" si="90"/>
        <v>0</v>
      </c>
      <c r="H468" s="25" t="str">
        <f t="shared" si="95"/>
        <v>F</v>
      </c>
      <c r="I468" s="29">
        <v>177.1</v>
      </c>
      <c r="J468" s="29">
        <v>66.7</v>
      </c>
      <c r="K468">
        <f t="shared" si="86"/>
        <v>97.235000000000014</v>
      </c>
      <c r="L468">
        <f t="shared" si="87"/>
        <v>82.773999999999944</v>
      </c>
      <c r="M468" s="26">
        <f>AVERAGE(K468:L468)</f>
        <v>90.004499999999979</v>
      </c>
      <c r="N468" s="27">
        <f>AVERAGE(M468:M470)</f>
        <v>78.591499999999996</v>
      </c>
      <c r="AD468" s="39">
        <f>N468</f>
        <v>78.591499999999996</v>
      </c>
      <c r="AE468" s="31">
        <f>O460</f>
        <v>62.506416666666667</v>
      </c>
      <c r="AF468" s="37">
        <f t="shared" si="94"/>
        <v>82.072550475946613</v>
      </c>
      <c r="AG468" s="37">
        <f t="shared" si="94"/>
        <v>42.94028285738672</v>
      </c>
    </row>
    <row r="469" spans="1:33" ht="17" thickTop="1" thickBot="1" x14ac:dyDescent="0.25">
      <c r="A469" s="33" t="s">
        <v>213</v>
      </c>
      <c r="D469">
        <v>2</v>
      </c>
      <c r="E469" s="38">
        <v>11236.43</v>
      </c>
      <c r="F469" s="38"/>
      <c r="G469" s="25">
        <f t="shared" si="90"/>
        <v>0</v>
      </c>
      <c r="H469" s="25" t="str">
        <f t="shared" si="95"/>
        <v>F</v>
      </c>
      <c r="I469" s="38">
        <v>177.1</v>
      </c>
      <c r="J469" s="38">
        <v>73.900000000000006</v>
      </c>
      <c r="K469">
        <f t="shared" si="86"/>
        <v>97.235000000000014</v>
      </c>
      <c r="L469">
        <f t="shared" si="87"/>
        <v>33.95799999999997</v>
      </c>
      <c r="M469" s="26">
        <f>AVERAGE(K469:L469)</f>
        <v>65.596499999999992</v>
      </c>
      <c r="AD469">
        <f>N468</f>
        <v>78.591499999999996</v>
      </c>
      <c r="AE469" s="31">
        <f>O460</f>
        <v>62.506416666666667</v>
      </c>
      <c r="AF469" s="37">
        <f t="shared" si="94"/>
        <v>82.072550475946613</v>
      </c>
      <c r="AG469" s="37">
        <f t="shared" si="94"/>
        <v>42.94028285738672</v>
      </c>
    </row>
    <row r="470" spans="1:33" ht="17" thickTop="1" thickBot="1" x14ac:dyDescent="0.25">
      <c r="A470" s="33" t="s">
        <v>214</v>
      </c>
      <c r="D470">
        <v>3</v>
      </c>
      <c r="E470" s="38">
        <v>14897.97</v>
      </c>
      <c r="F470" s="38"/>
      <c r="G470" s="25">
        <f t="shared" si="90"/>
        <v>0</v>
      </c>
      <c r="H470" s="25" t="str">
        <f t="shared" si="95"/>
        <v>F</v>
      </c>
      <c r="I470" s="38">
        <v>177.1</v>
      </c>
      <c r="J470" s="38">
        <v>69.599999999999994</v>
      </c>
      <c r="K470">
        <f t="shared" si="86"/>
        <v>97.235000000000014</v>
      </c>
      <c r="L470">
        <f t="shared" si="87"/>
        <v>63.112000000000023</v>
      </c>
      <c r="M470" s="26">
        <f>AVERAGE(K470:L470)</f>
        <v>80.173500000000018</v>
      </c>
      <c r="AD470">
        <f>N468</f>
        <v>78.591499999999996</v>
      </c>
      <c r="AE470" s="31">
        <f>O460</f>
        <v>62.506416666666667</v>
      </c>
      <c r="AF470" s="37">
        <f t="shared" si="94"/>
        <v>82.072550475946613</v>
      </c>
      <c r="AG470" s="37">
        <f t="shared" si="94"/>
        <v>42.94028285738672</v>
      </c>
    </row>
    <row r="471" spans="1:33" ht="17" thickTop="1" thickBot="1" x14ac:dyDescent="0.25">
      <c r="D471" t="s">
        <v>208</v>
      </c>
      <c r="E471">
        <f>AVERAGE(E468:E470)</f>
        <v>8735.3666666666668</v>
      </c>
      <c r="F471" t="e">
        <f>AVERAGE(F468:F470)</f>
        <v>#DIV/0!</v>
      </c>
      <c r="G471" s="25" t="e">
        <f t="shared" si="90"/>
        <v>#DIV/0!</v>
      </c>
      <c r="H471" s="25" t="e">
        <f t="shared" si="95"/>
        <v>#DIV/0!</v>
      </c>
      <c r="I471">
        <f>AVERAGE(I468:I470)</f>
        <v>177.1</v>
      </c>
      <c r="J471">
        <f>AVERAGE(J468:J470)</f>
        <v>70.066666666666677</v>
      </c>
      <c r="K471">
        <f t="shared" si="86"/>
        <v>97.235000000000014</v>
      </c>
      <c r="L471">
        <f t="shared" si="87"/>
        <v>59.947999999999922</v>
      </c>
      <c r="M471" s="26"/>
      <c r="AE471" s="31">
        <f>O460</f>
        <v>62.506416666666667</v>
      </c>
      <c r="AF471" s="37">
        <f t="shared" si="94"/>
        <v>82.072550475946613</v>
      </c>
      <c r="AG471" s="37">
        <f t="shared" si="94"/>
        <v>42.94028285738672</v>
      </c>
    </row>
    <row r="472" spans="1:33" ht="17" thickTop="1" thickBot="1" x14ac:dyDescent="0.25">
      <c r="A472" s="33" t="s">
        <v>215</v>
      </c>
      <c r="C472" s="29">
        <v>4</v>
      </c>
      <c r="D472" s="29">
        <v>1</v>
      </c>
      <c r="E472" s="29">
        <v>1473.68</v>
      </c>
      <c r="F472" s="29"/>
      <c r="G472" s="25">
        <f t="shared" si="90"/>
        <v>0</v>
      </c>
      <c r="H472" s="25" t="str">
        <f t="shared" si="95"/>
        <v>F</v>
      </c>
      <c r="I472" s="29">
        <v>176.2</v>
      </c>
      <c r="J472" s="29">
        <v>74.7</v>
      </c>
      <c r="K472">
        <f t="shared" si="86"/>
        <v>99.170000000000016</v>
      </c>
      <c r="L472">
        <f t="shared" si="87"/>
        <v>28.533999999999935</v>
      </c>
      <c r="M472" s="26">
        <f>AVERAGE(K472:L472)</f>
        <v>63.851999999999975</v>
      </c>
      <c r="N472" s="27">
        <f>AVERAGE(M472:M474)</f>
        <v>69.468000000000004</v>
      </c>
      <c r="AD472" s="39">
        <f>N472</f>
        <v>69.468000000000004</v>
      </c>
      <c r="AE472" s="31">
        <f>O460</f>
        <v>62.506416666666667</v>
      </c>
      <c r="AF472" s="37">
        <f t="shared" si="94"/>
        <v>82.072550475946613</v>
      </c>
      <c r="AG472" s="37">
        <f t="shared" si="94"/>
        <v>42.94028285738672</v>
      </c>
    </row>
    <row r="473" spans="1:33" ht="17" thickTop="1" thickBot="1" x14ac:dyDescent="0.25">
      <c r="A473" s="33" t="s">
        <v>216</v>
      </c>
      <c r="D473">
        <v>2</v>
      </c>
      <c r="E473" s="38">
        <v>8119.19</v>
      </c>
      <c r="F473" s="38"/>
      <c r="G473" s="25">
        <f t="shared" si="90"/>
        <v>0</v>
      </c>
      <c r="H473" s="25" t="str">
        <f t="shared" si="95"/>
        <v>F</v>
      </c>
      <c r="I473" s="38">
        <v>184</v>
      </c>
      <c r="J473" s="38">
        <v>69</v>
      </c>
      <c r="K473">
        <f t="shared" si="86"/>
        <v>82.400000000000034</v>
      </c>
      <c r="L473">
        <f t="shared" si="87"/>
        <v>67.180000000000007</v>
      </c>
      <c r="M473" s="26">
        <f>AVERAGE(K473:L473)</f>
        <v>74.79000000000002</v>
      </c>
      <c r="AD473">
        <f>N472</f>
        <v>69.468000000000004</v>
      </c>
      <c r="AE473" s="31">
        <f>O460</f>
        <v>62.506416666666667</v>
      </c>
      <c r="AF473" s="37">
        <f t="shared" si="94"/>
        <v>82.072550475946613</v>
      </c>
      <c r="AG473" s="37">
        <f t="shared" si="94"/>
        <v>42.94028285738672</v>
      </c>
    </row>
    <row r="474" spans="1:33" ht="17" thickTop="1" thickBot="1" x14ac:dyDescent="0.25">
      <c r="A474" s="33" t="s">
        <v>217</v>
      </c>
      <c r="D474">
        <v>3</v>
      </c>
      <c r="E474" s="38">
        <v>10603.28</v>
      </c>
      <c r="F474" s="38"/>
      <c r="G474" s="25">
        <f t="shared" si="90"/>
        <v>0</v>
      </c>
      <c r="H474" s="25" t="str">
        <f t="shared" si="95"/>
        <v>F</v>
      </c>
      <c r="I474" s="38">
        <v>191.2</v>
      </c>
      <c r="J474" s="38">
        <v>68.2</v>
      </c>
      <c r="K474">
        <f t="shared" si="86"/>
        <v>66.920000000000016</v>
      </c>
      <c r="L474">
        <f t="shared" si="87"/>
        <v>72.603999999999985</v>
      </c>
      <c r="M474" s="26">
        <f>AVERAGE(K474:L474)</f>
        <v>69.762</v>
      </c>
      <c r="AD474">
        <f>N472</f>
        <v>69.468000000000004</v>
      </c>
      <c r="AE474" s="31">
        <f>O460</f>
        <v>62.506416666666667</v>
      </c>
      <c r="AF474" s="37">
        <f t="shared" si="94"/>
        <v>82.072550475946613</v>
      </c>
      <c r="AG474" s="37">
        <f t="shared" si="94"/>
        <v>42.94028285738672</v>
      </c>
    </row>
    <row r="475" spans="1:33" ht="17" thickTop="1" thickBot="1" x14ac:dyDescent="0.25">
      <c r="D475" t="s">
        <v>208</v>
      </c>
      <c r="E475">
        <f>AVERAGE(E472:E474)</f>
        <v>6732.05</v>
      </c>
      <c r="F475" t="e">
        <f>AVERAGE(F472:F474)</f>
        <v>#DIV/0!</v>
      </c>
      <c r="G475" s="25" t="e">
        <f t="shared" si="90"/>
        <v>#DIV/0!</v>
      </c>
      <c r="H475" s="25" t="e">
        <f t="shared" si="95"/>
        <v>#DIV/0!</v>
      </c>
      <c r="I475">
        <f>AVERAGE(I472:I474)</f>
        <v>183.79999999999998</v>
      </c>
      <c r="J475">
        <f>AVERAGE(J472:J474)</f>
        <v>70.633333333333326</v>
      </c>
      <c r="K475">
        <f t="shared" si="86"/>
        <v>82.830000000000041</v>
      </c>
      <c r="L475">
        <f t="shared" si="87"/>
        <v>56.106000000000051</v>
      </c>
      <c r="M475" s="26"/>
      <c r="AE475" s="31">
        <f>O460</f>
        <v>62.506416666666667</v>
      </c>
      <c r="AF475" s="37">
        <f t="shared" si="94"/>
        <v>82.072550475946613</v>
      </c>
      <c r="AG475" s="37">
        <f t="shared" si="94"/>
        <v>42.94028285738672</v>
      </c>
    </row>
    <row r="476" spans="1:33" ht="17" thickTop="1" thickBot="1" x14ac:dyDescent="0.25">
      <c r="A476" s="33" t="s">
        <v>218</v>
      </c>
      <c r="C476" s="29">
        <v>5</v>
      </c>
      <c r="D476" s="29">
        <v>1</v>
      </c>
      <c r="E476" s="29">
        <v>8646.9</v>
      </c>
      <c r="F476" s="29"/>
      <c r="G476" s="25">
        <f t="shared" si="90"/>
        <v>0</v>
      </c>
      <c r="H476" s="25" t="str">
        <f t="shared" si="95"/>
        <v>F</v>
      </c>
      <c r="I476" s="29">
        <v>184.7</v>
      </c>
      <c r="J476" s="29">
        <v>79.400000000000006</v>
      </c>
      <c r="K476">
        <f t="shared" si="86"/>
        <v>80.895000000000039</v>
      </c>
      <c r="L476">
        <f t="shared" si="87"/>
        <v>-3.3320000000001073</v>
      </c>
      <c r="M476" s="26">
        <f>AVERAGE(K476:L476)</f>
        <v>38.781499999999966</v>
      </c>
      <c r="N476" s="27">
        <f>AVERAGE(M476:M478)</f>
        <v>35.382666666666665</v>
      </c>
      <c r="AD476" s="39">
        <f>N476</f>
        <v>35.382666666666665</v>
      </c>
      <c r="AE476" s="31">
        <f>O460</f>
        <v>62.506416666666667</v>
      </c>
      <c r="AF476" s="37">
        <f t="shared" si="94"/>
        <v>82.072550475946613</v>
      </c>
      <c r="AG476" s="37">
        <f t="shared" si="94"/>
        <v>42.94028285738672</v>
      </c>
    </row>
    <row r="477" spans="1:33" ht="17" thickTop="1" thickBot="1" x14ac:dyDescent="0.25">
      <c r="A477" s="33" t="s">
        <v>219</v>
      </c>
      <c r="D477">
        <v>2</v>
      </c>
      <c r="E477" s="38">
        <v>1390.51</v>
      </c>
      <c r="F477" s="38"/>
      <c r="G477" s="25">
        <f t="shared" si="90"/>
        <v>0</v>
      </c>
      <c r="H477" s="25" t="str">
        <f t="shared" si="95"/>
        <v>F</v>
      </c>
      <c r="I477" s="38">
        <v>189.8</v>
      </c>
      <c r="J477" s="38">
        <v>74.599999999999994</v>
      </c>
      <c r="K477">
        <f t="shared" si="86"/>
        <v>69.930000000000007</v>
      </c>
      <c r="L477">
        <f t="shared" si="87"/>
        <v>29.212000000000046</v>
      </c>
      <c r="M477" s="26">
        <f>AVERAGE(K477:L477)</f>
        <v>49.571000000000026</v>
      </c>
      <c r="AD477">
        <f>N476</f>
        <v>35.382666666666665</v>
      </c>
      <c r="AE477" s="31">
        <f>O460</f>
        <v>62.506416666666667</v>
      </c>
      <c r="AF477" s="37">
        <f t="shared" ref="AF477:AG482" si="96">AF476</f>
        <v>82.072550475946613</v>
      </c>
      <c r="AG477" s="37">
        <f t="shared" si="96"/>
        <v>42.94028285738672</v>
      </c>
    </row>
    <row r="478" spans="1:33" ht="17" thickTop="1" thickBot="1" x14ac:dyDescent="0.25">
      <c r="A478" s="33" t="s">
        <v>220</v>
      </c>
      <c r="D478">
        <v>3</v>
      </c>
      <c r="E478" s="38">
        <v>1137.49</v>
      </c>
      <c r="F478" s="38"/>
      <c r="G478" s="25">
        <f t="shared" si="90"/>
        <v>0</v>
      </c>
      <c r="H478" s="25" t="str">
        <f t="shared" si="95"/>
        <v>F</v>
      </c>
      <c r="I478" s="38">
        <v>193.5</v>
      </c>
      <c r="J478" s="38">
        <v>82.8</v>
      </c>
      <c r="K478">
        <f t="shared" si="86"/>
        <v>61.975000000000023</v>
      </c>
      <c r="L478">
        <f t="shared" si="87"/>
        <v>-26.384000000000015</v>
      </c>
      <c r="M478" s="48">
        <f>AVERAGE(K478:L478)</f>
        <v>17.795500000000004</v>
      </c>
      <c r="AD478">
        <f>N476</f>
        <v>35.382666666666665</v>
      </c>
      <c r="AE478" s="31">
        <f>O460</f>
        <v>62.506416666666667</v>
      </c>
      <c r="AF478" s="37">
        <f t="shared" si="96"/>
        <v>82.072550475946613</v>
      </c>
      <c r="AG478" s="37">
        <f t="shared" si="96"/>
        <v>42.94028285738672</v>
      </c>
    </row>
    <row r="479" spans="1:33" ht="17" thickTop="1" thickBot="1" x14ac:dyDescent="0.25">
      <c r="D479" t="s">
        <v>208</v>
      </c>
      <c r="E479">
        <f>AVERAGE(E476:E478)</f>
        <v>3724.9666666666667</v>
      </c>
      <c r="F479" t="e">
        <f>AVERAGE(F476:F478)</f>
        <v>#DIV/0!</v>
      </c>
      <c r="G479" s="25" t="e">
        <f t="shared" si="90"/>
        <v>#DIV/0!</v>
      </c>
      <c r="H479" s="25" t="e">
        <f t="shared" si="95"/>
        <v>#DIV/0!</v>
      </c>
      <c r="I479">
        <f>AVERAGE(I476:I478)</f>
        <v>189.33333333333334</v>
      </c>
      <c r="J479">
        <f>AVERAGE(J476:J478)</f>
        <v>78.933333333333337</v>
      </c>
      <c r="K479">
        <f t="shared" si="86"/>
        <v>70.933333333333337</v>
      </c>
      <c r="L479">
        <f t="shared" si="87"/>
        <v>-0.16800000000000637</v>
      </c>
      <c r="M479" s="26"/>
      <c r="AE479" s="31">
        <f>O460</f>
        <v>62.506416666666667</v>
      </c>
      <c r="AF479" s="37">
        <f t="shared" si="96"/>
        <v>82.072550475946613</v>
      </c>
      <c r="AG479" s="37">
        <f t="shared" si="96"/>
        <v>42.94028285738672</v>
      </c>
    </row>
    <row r="480" spans="1:33" ht="17" thickTop="1" thickBot="1" x14ac:dyDescent="0.25">
      <c r="A480" s="33" t="s">
        <v>221</v>
      </c>
      <c r="C480" s="41">
        <v>6</v>
      </c>
      <c r="D480" s="41">
        <v>1</v>
      </c>
      <c r="E480" s="41">
        <v>6135.43</v>
      </c>
      <c r="F480" s="41"/>
      <c r="G480" s="25">
        <f t="shared" si="90"/>
        <v>0</v>
      </c>
      <c r="H480" s="25" t="str">
        <f t="shared" si="95"/>
        <v>F</v>
      </c>
      <c r="I480" s="41">
        <v>183.5</v>
      </c>
      <c r="J480" s="41">
        <v>76.599999999999994</v>
      </c>
      <c r="K480">
        <f t="shared" si="86"/>
        <v>83.475000000000023</v>
      </c>
      <c r="L480">
        <f t="shared" si="87"/>
        <v>15.652000000000044</v>
      </c>
      <c r="M480" s="26">
        <f>AVERAGE(K480:L480)</f>
        <v>49.563500000000033</v>
      </c>
      <c r="N480" s="27">
        <f>AVERAGE(M480:M482)</f>
        <v>46.890166666666666</v>
      </c>
      <c r="AD480" s="42">
        <f>N480</f>
        <v>46.890166666666666</v>
      </c>
      <c r="AE480" s="31">
        <f>O460</f>
        <v>62.506416666666667</v>
      </c>
      <c r="AF480" s="37">
        <f t="shared" si="96"/>
        <v>82.072550475946613</v>
      </c>
      <c r="AG480" s="37">
        <f t="shared" si="96"/>
        <v>42.94028285738672</v>
      </c>
    </row>
    <row r="481" spans="1:33" ht="17" thickTop="1" thickBot="1" x14ac:dyDescent="0.25">
      <c r="A481" s="33" t="s">
        <v>222</v>
      </c>
      <c r="D481">
        <v>2</v>
      </c>
      <c r="E481" s="43">
        <v>76.599999999999994</v>
      </c>
      <c r="F481" s="43"/>
      <c r="G481" s="25">
        <f t="shared" si="90"/>
        <v>0</v>
      </c>
      <c r="H481" s="25" t="str">
        <f t="shared" si="95"/>
        <v>F</v>
      </c>
      <c r="I481" s="43">
        <v>182.5</v>
      </c>
      <c r="J481" s="43">
        <v>72.900000000000006</v>
      </c>
      <c r="K481">
        <f t="shared" si="86"/>
        <v>85.625</v>
      </c>
      <c r="L481">
        <f t="shared" si="87"/>
        <v>40.737999999999943</v>
      </c>
      <c r="M481" s="26">
        <f>AVERAGE(K481:L481)</f>
        <v>63.181499999999971</v>
      </c>
      <c r="AD481">
        <f>N480</f>
        <v>46.890166666666666</v>
      </c>
      <c r="AE481" s="31">
        <f>O460</f>
        <v>62.506416666666667</v>
      </c>
      <c r="AF481" s="37">
        <f t="shared" si="96"/>
        <v>82.072550475946613</v>
      </c>
      <c r="AG481" s="37">
        <f t="shared" si="96"/>
        <v>42.94028285738672</v>
      </c>
    </row>
    <row r="482" spans="1:33" ht="17" thickTop="1" thickBot="1" x14ac:dyDescent="0.25">
      <c r="A482" s="33" t="s">
        <v>223</v>
      </c>
      <c r="D482">
        <v>3</v>
      </c>
      <c r="E482" s="43">
        <v>9811.2900000000009</v>
      </c>
      <c r="F482" s="43"/>
      <c r="G482" s="25">
        <f t="shared" si="90"/>
        <v>0</v>
      </c>
      <c r="H482" s="25" t="str">
        <f t="shared" si="95"/>
        <v>F</v>
      </c>
      <c r="I482" s="43">
        <v>182.5</v>
      </c>
      <c r="J482" s="43">
        <v>83.3</v>
      </c>
      <c r="K482">
        <f t="shared" si="86"/>
        <v>85.625</v>
      </c>
      <c r="L482">
        <f t="shared" si="87"/>
        <v>-29.774000000000001</v>
      </c>
      <c r="M482" s="26">
        <f>AVERAGE(K482:L482)</f>
        <v>27.9255</v>
      </c>
      <c r="AD482">
        <f>N480</f>
        <v>46.890166666666666</v>
      </c>
      <c r="AE482" s="31">
        <f>O460</f>
        <v>62.506416666666667</v>
      </c>
      <c r="AF482" s="37">
        <f t="shared" si="96"/>
        <v>82.072550475946613</v>
      </c>
      <c r="AG482" s="37">
        <f t="shared" si="96"/>
        <v>42.94028285738672</v>
      </c>
    </row>
    <row r="483" spans="1:33" ht="17" thickTop="1" thickBot="1" x14ac:dyDescent="0.25">
      <c r="D483" t="s">
        <v>208</v>
      </c>
      <c r="E483">
        <f>AVERAGE(E480:E482)</f>
        <v>5341.1066666666675</v>
      </c>
      <c r="F483" t="e">
        <f>AVERAGE(F480:F482)</f>
        <v>#DIV/0!</v>
      </c>
      <c r="G483" s="25" t="e">
        <f t="shared" si="90"/>
        <v>#DIV/0!</v>
      </c>
      <c r="H483" s="25" t="e">
        <f t="shared" si="95"/>
        <v>#DIV/0!</v>
      </c>
      <c r="I483">
        <f>AVERAGE(I480:I482)</f>
        <v>182.83333333333334</v>
      </c>
      <c r="J483">
        <f>AVERAGE(J480:J482)</f>
        <v>77.600000000000009</v>
      </c>
      <c r="K483">
        <f t="shared" si="86"/>
        <v>84.908333333333303</v>
      </c>
      <c r="L483">
        <f t="shared" si="87"/>
        <v>8.8719999999999573</v>
      </c>
      <c r="M483" s="26"/>
    </row>
    <row r="484" spans="1:33" s="25" customFormat="1" ht="17" thickTop="1" thickBot="1" x14ac:dyDescent="0.25">
      <c r="A484" s="23" t="s">
        <v>204</v>
      </c>
      <c r="B484" s="24" t="s">
        <v>246</v>
      </c>
      <c r="C484" s="25">
        <v>1</v>
      </c>
      <c r="D484" s="25">
        <v>1</v>
      </c>
      <c r="E484" s="25">
        <v>4694.04</v>
      </c>
      <c r="G484" s="25">
        <f t="shared" si="90"/>
        <v>0</v>
      </c>
      <c r="H484" s="25" t="str">
        <f t="shared" si="95"/>
        <v>F</v>
      </c>
      <c r="I484" s="25">
        <v>173.5</v>
      </c>
      <c r="J484" s="25">
        <v>80.2</v>
      </c>
      <c r="K484" s="25">
        <f t="shared" si="86"/>
        <v>104.97500000000002</v>
      </c>
      <c r="L484" s="25">
        <f t="shared" si="87"/>
        <v>-8.7560000000000855</v>
      </c>
      <c r="M484" s="26">
        <f>AVERAGE(K484:L484)</f>
        <v>48.109499999999969</v>
      </c>
      <c r="N484" s="27">
        <f>AVERAGE(M484:M486)</f>
        <v>79.871499999999983</v>
      </c>
      <c r="O484" s="45">
        <f>AVERAGE(N484,N488,N492,N496,N500,N504)</f>
        <v>86.0703888888889</v>
      </c>
      <c r="P484" s="25">
        <f>AVERAGE(K484:K486,K488:K490,K492:K494,K496:K498,K500:K502,K504:K506)</f>
        <v>117.27777777777777</v>
      </c>
      <c r="Q484" s="25">
        <f>AVERAGE(L485:L486,L488,L492:L494,L496:L497,L500:L501,L504:L506,L490)</f>
        <v>76.47828571428569</v>
      </c>
      <c r="S484" s="46">
        <f>_xlfn.STDEV.S(M484:M486,M488:M490,M492,M496:M498,M500:M502,M504:M506, M494, M493)</f>
        <v>23.476245627264039</v>
      </c>
      <c r="T484">
        <f t="shared" ref="T484:U484" si="97">AVERAGE(I484:I507)</f>
        <v>167.77777777777774</v>
      </c>
      <c r="U484">
        <f t="shared" si="97"/>
        <v>70.816666666666663</v>
      </c>
      <c r="AD484" s="31">
        <f>$N$484</f>
        <v>79.871499999999983</v>
      </c>
      <c r="AE484" s="31">
        <f>O484</f>
        <v>86.0703888888889</v>
      </c>
      <c r="AF484" s="47">
        <f>O484+S484</f>
        <v>109.54663451615293</v>
      </c>
      <c r="AG484" s="47">
        <f>O484-S484</f>
        <v>62.594143261624865</v>
      </c>
    </row>
    <row r="485" spans="1:33" ht="17" thickTop="1" thickBot="1" x14ac:dyDescent="0.25">
      <c r="A485" s="33" t="s">
        <v>206</v>
      </c>
      <c r="D485">
        <v>2</v>
      </c>
      <c r="E485">
        <v>10065.459999999999</v>
      </c>
      <c r="G485" s="25">
        <f t="shared" si="90"/>
        <v>0</v>
      </c>
      <c r="H485" s="25" t="str">
        <f t="shared" si="95"/>
        <v>F</v>
      </c>
      <c r="I485">
        <v>163.5</v>
      </c>
      <c r="J485">
        <v>64.8</v>
      </c>
      <c r="K485">
        <f t="shared" si="86"/>
        <v>126.47500000000002</v>
      </c>
      <c r="L485">
        <f t="shared" si="87"/>
        <v>95.656000000000006</v>
      </c>
      <c r="M485" s="26">
        <f>AVERAGE(K485:L485)</f>
        <v>111.06550000000001</v>
      </c>
      <c r="AD485">
        <f>N484</f>
        <v>79.871499999999983</v>
      </c>
      <c r="AE485" s="31">
        <f>O484</f>
        <v>86.0703888888889</v>
      </c>
      <c r="AF485" s="37">
        <f t="shared" ref="AF485:AG500" si="98">AF484</f>
        <v>109.54663451615293</v>
      </c>
      <c r="AG485" s="37">
        <f t="shared" si="98"/>
        <v>62.594143261624865</v>
      </c>
    </row>
    <row r="486" spans="1:33" ht="17" thickTop="1" thickBot="1" x14ac:dyDescent="0.25">
      <c r="A486" s="33" t="s">
        <v>207</v>
      </c>
      <c r="D486">
        <v>3</v>
      </c>
      <c r="E486">
        <v>3034.54</v>
      </c>
      <c r="G486" s="25">
        <f t="shared" si="90"/>
        <v>0</v>
      </c>
      <c r="H486" s="25" t="str">
        <f t="shared" si="95"/>
        <v>F</v>
      </c>
      <c r="I486" s="38">
        <v>165.5</v>
      </c>
      <c r="J486" s="38">
        <v>73.2</v>
      </c>
      <c r="K486">
        <f t="shared" si="86"/>
        <v>122.17500000000001</v>
      </c>
      <c r="L486">
        <f t="shared" si="87"/>
        <v>38.703999999999951</v>
      </c>
      <c r="M486" s="26">
        <f>AVERAGE(K486:L486)</f>
        <v>80.439499999999981</v>
      </c>
      <c r="AD486">
        <f>N484</f>
        <v>79.871499999999983</v>
      </c>
      <c r="AE486" s="31">
        <f>O484</f>
        <v>86.0703888888889</v>
      </c>
      <c r="AF486" s="37">
        <f t="shared" si="98"/>
        <v>109.54663451615293</v>
      </c>
      <c r="AG486" s="37">
        <f t="shared" si="98"/>
        <v>62.594143261624865</v>
      </c>
    </row>
    <row r="487" spans="1:33" ht="17" thickTop="1" thickBot="1" x14ac:dyDescent="0.25">
      <c r="D487" t="s">
        <v>208</v>
      </c>
      <c r="E487">
        <f>AVERAGE(E484:E486)</f>
        <v>5931.3466666666673</v>
      </c>
      <c r="F487" t="e">
        <f>AVERAGE(F484:F486)</f>
        <v>#DIV/0!</v>
      </c>
      <c r="G487" s="25" t="e">
        <f t="shared" si="90"/>
        <v>#DIV/0!</v>
      </c>
      <c r="H487" s="25" t="e">
        <f t="shared" si="95"/>
        <v>#DIV/0!</v>
      </c>
      <c r="I487">
        <f>AVERAGE(I484:I486)</f>
        <v>167.5</v>
      </c>
      <c r="J487">
        <f>AVERAGE(J484:J486)</f>
        <v>72.733333333333334</v>
      </c>
      <c r="K487">
        <f t="shared" si="86"/>
        <v>117.875</v>
      </c>
      <c r="L487">
        <f t="shared" si="87"/>
        <v>41.867999999999995</v>
      </c>
      <c r="M487" s="26"/>
      <c r="AE487" s="31">
        <f>O484</f>
        <v>86.0703888888889</v>
      </c>
      <c r="AF487" s="37">
        <f t="shared" si="98"/>
        <v>109.54663451615293</v>
      </c>
      <c r="AG487" s="37">
        <f t="shared" si="98"/>
        <v>62.594143261624865</v>
      </c>
    </row>
    <row r="488" spans="1:33" ht="17" thickTop="1" thickBot="1" x14ac:dyDescent="0.25">
      <c r="A488" s="33" t="s">
        <v>209</v>
      </c>
      <c r="C488" s="29">
        <v>2</v>
      </c>
      <c r="D488" s="29">
        <v>1</v>
      </c>
      <c r="E488">
        <v>10631.2</v>
      </c>
      <c r="G488" s="25">
        <f t="shared" si="90"/>
        <v>0</v>
      </c>
      <c r="H488" s="25" t="str">
        <f t="shared" si="95"/>
        <v>F</v>
      </c>
      <c r="I488" s="38">
        <v>165.5</v>
      </c>
      <c r="J488" s="38">
        <v>68.400000000000006</v>
      </c>
      <c r="K488">
        <f t="shared" si="86"/>
        <v>122.17500000000001</v>
      </c>
      <c r="L488">
        <f t="shared" si="87"/>
        <v>71.247999999999934</v>
      </c>
      <c r="M488" s="26">
        <f>AVERAGE(K488:L488)</f>
        <v>96.711499999999972</v>
      </c>
      <c r="N488" s="27">
        <f>AVERAGE(M488:M490)</f>
        <v>83.578833333333321</v>
      </c>
      <c r="AD488" s="39">
        <f>$N$488</f>
        <v>83.578833333333321</v>
      </c>
      <c r="AE488" s="31">
        <f>O484</f>
        <v>86.0703888888889</v>
      </c>
      <c r="AF488" s="37">
        <f t="shared" si="98"/>
        <v>109.54663451615293</v>
      </c>
      <c r="AG488" s="37">
        <f t="shared" si="98"/>
        <v>62.594143261624865</v>
      </c>
    </row>
    <row r="489" spans="1:33" ht="17" thickTop="1" thickBot="1" x14ac:dyDescent="0.25">
      <c r="A489" s="33" t="s">
        <v>210</v>
      </c>
      <c r="D489">
        <v>2</v>
      </c>
      <c r="E489">
        <v>5367.9</v>
      </c>
      <c r="G489" s="25">
        <f t="shared" si="90"/>
        <v>0</v>
      </c>
      <c r="H489" s="25" t="str">
        <f t="shared" si="95"/>
        <v>F</v>
      </c>
      <c r="I489" s="38">
        <v>164.8</v>
      </c>
      <c r="J489" s="38">
        <v>83.4</v>
      </c>
      <c r="K489">
        <f t="shared" si="86"/>
        <v>123.68</v>
      </c>
      <c r="L489">
        <f t="shared" si="87"/>
        <v>-30.452000000000112</v>
      </c>
      <c r="M489" s="26">
        <f>AVERAGE(K489:L489)</f>
        <v>46.613999999999947</v>
      </c>
      <c r="AD489" s="39">
        <f>$N$488</f>
        <v>83.578833333333321</v>
      </c>
      <c r="AE489" s="31">
        <f>O484</f>
        <v>86.0703888888889</v>
      </c>
      <c r="AF489" s="37">
        <f t="shared" si="98"/>
        <v>109.54663451615293</v>
      </c>
      <c r="AG489" s="37">
        <f t="shared" si="98"/>
        <v>62.594143261624865</v>
      </c>
    </row>
    <row r="490" spans="1:33" ht="17" thickTop="1" thickBot="1" x14ac:dyDescent="0.25">
      <c r="A490" s="33" t="s">
        <v>211</v>
      </c>
      <c r="D490">
        <v>3</v>
      </c>
      <c r="E490">
        <v>3756.97</v>
      </c>
      <c r="G490" s="25">
        <f t="shared" si="90"/>
        <v>0</v>
      </c>
      <c r="H490" s="25" t="str">
        <f t="shared" si="95"/>
        <v>F</v>
      </c>
      <c r="I490" s="38">
        <v>162.80000000000001</v>
      </c>
      <c r="J490" s="38">
        <v>66.099999999999994</v>
      </c>
      <c r="K490">
        <f t="shared" si="86"/>
        <v>127.98000000000002</v>
      </c>
      <c r="L490">
        <f t="shared" si="87"/>
        <v>86.842000000000041</v>
      </c>
      <c r="M490" s="26">
        <f>AVERAGE(K490:L490)</f>
        <v>107.41100000000003</v>
      </c>
      <c r="AD490" s="39">
        <f>$N$488</f>
        <v>83.578833333333321</v>
      </c>
      <c r="AE490" s="31">
        <f>O484</f>
        <v>86.0703888888889</v>
      </c>
      <c r="AF490" s="37">
        <f t="shared" si="98"/>
        <v>109.54663451615293</v>
      </c>
      <c r="AG490" s="37">
        <f t="shared" si="98"/>
        <v>62.594143261624865</v>
      </c>
    </row>
    <row r="491" spans="1:33" ht="17" thickTop="1" thickBot="1" x14ac:dyDescent="0.25">
      <c r="D491" t="s">
        <v>208</v>
      </c>
      <c r="E491">
        <f>AVERAGE(E488:E490)</f>
        <v>6585.3566666666666</v>
      </c>
      <c r="F491" t="e">
        <f>AVERAGE(F488:F490)</f>
        <v>#DIV/0!</v>
      </c>
      <c r="G491" s="25" t="e">
        <f t="shared" si="90"/>
        <v>#DIV/0!</v>
      </c>
      <c r="H491" s="25" t="e">
        <f t="shared" si="95"/>
        <v>#DIV/0!</v>
      </c>
      <c r="I491">
        <f>AVERAGE(I488:I490)</f>
        <v>164.36666666666667</v>
      </c>
      <c r="J491">
        <f>AVERAGE(J488:J490)</f>
        <v>72.63333333333334</v>
      </c>
      <c r="K491">
        <f t="shared" si="86"/>
        <v>124.61166666666668</v>
      </c>
      <c r="L491">
        <f t="shared" si="87"/>
        <v>42.545999999999935</v>
      </c>
      <c r="M491" s="26"/>
      <c r="AE491" s="31">
        <f>O484</f>
        <v>86.0703888888889</v>
      </c>
      <c r="AF491" s="37">
        <f t="shared" si="98"/>
        <v>109.54663451615293</v>
      </c>
      <c r="AG491" s="37">
        <f t="shared" si="98"/>
        <v>62.594143261624865</v>
      </c>
    </row>
    <row r="492" spans="1:33" ht="17" thickTop="1" thickBot="1" x14ac:dyDescent="0.25">
      <c r="A492" s="33" t="s">
        <v>212</v>
      </c>
      <c r="C492" s="29">
        <v>3</v>
      </c>
      <c r="D492" s="29">
        <v>1</v>
      </c>
      <c r="E492" s="29">
        <v>8195.32</v>
      </c>
      <c r="F492" s="29"/>
      <c r="G492" s="25">
        <f t="shared" si="90"/>
        <v>0</v>
      </c>
      <c r="H492" s="25" t="str">
        <f t="shared" si="95"/>
        <v>F</v>
      </c>
      <c r="I492" s="29">
        <v>164.8</v>
      </c>
      <c r="J492" s="29">
        <v>68</v>
      </c>
      <c r="K492">
        <f t="shared" si="86"/>
        <v>123.68</v>
      </c>
      <c r="L492">
        <f t="shared" si="87"/>
        <v>73.95999999999998</v>
      </c>
      <c r="M492" s="26">
        <f>AVERAGE(K492:L492)</f>
        <v>98.82</v>
      </c>
      <c r="N492" s="27">
        <f>AVERAGE(M492:M494)</f>
        <v>102.41966666666667</v>
      </c>
      <c r="AD492" s="39">
        <f>N492</f>
        <v>102.41966666666667</v>
      </c>
      <c r="AE492" s="31">
        <f>O484</f>
        <v>86.0703888888889</v>
      </c>
      <c r="AF492" s="37">
        <f t="shared" si="98"/>
        <v>109.54663451615293</v>
      </c>
      <c r="AG492" s="37">
        <f t="shared" si="98"/>
        <v>62.594143261624865</v>
      </c>
    </row>
    <row r="493" spans="1:33" ht="17" thickTop="1" thickBot="1" x14ac:dyDescent="0.25">
      <c r="A493" s="33" t="s">
        <v>213</v>
      </c>
      <c r="D493">
        <v>2</v>
      </c>
      <c r="E493" s="38">
        <v>13940.12</v>
      </c>
      <c r="F493" s="38"/>
      <c r="G493" s="25">
        <f t="shared" si="90"/>
        <v>0</v>
      </c>
      <c r="H493" s="25" t="str">
        <f t="shared" si="95"/>
        <v>F</v>
      </c>
      <c r="I493" s="38">
        <v>162.80000000000001</v>
      </c>
      <c r="J493" s="38">
        <v>69.400000000000006</v>
      </c>
      <c r="K493">
        <f t="shared" si="86"/>
        <v>127.98000000000002</v>
      </c>
      <c r="L493">
        <f t="shared" si="87"/>
        <v>64.467999999999961</v>
      </c>
      <c r="M493" s="26">
        <f>AVERAGE(K493:L493)</f>
        <v>96.22399999999999</v>
      </c>
      <c r="AD493">
        <f>N492</f>
        <v>102.41966666666667</v>
      </c>
      <c r="AE493" s="31">
        <f>O484</f>
        <v>86.0703888888889</v>
      </c>
      <c r="AF493" s="37">
        <f t="shared" si="98"/>
        <v>109.54663451615293</v>
      </c>
      <c r="AG493" s="37">
        <f t="shared" si="98"/>
        <v>62.594143261624865</v>
      </c>
    </row>
    <row r="494" spans="1:33" ht="17" thickTop="1" thickBot="1" x14ac:dyDescent="0.25">
      <c r="A494" s="33" t="s">
        <v>214</v>
      </c>
      <c r="D494">
        <v>3</v>
      </c>
      <c r="E494" s="38">
        <v>2711.08</v>
      </c>
      <c r="F494" s="38"/>
      <c r="G494" s="25">
        <f t="shared" si="90"/>
        <v>0</v>
      </c>
      <c r="H494" s="25" t="str">
        <f t="shared" si="95"/>
        <v>F</v>
      </c>
      <c r="I494" s="38">
        <v>161.80000000000001</v>
      </c>
      <c r="J494" s="38">
        <v>65</v>
      </c>
      <c r="K494">
        <f t="shared" si="86"/>
        <v>130.13</v>
      </c>
      <c r="L494">
        <f t="shared" si="87"/>
        <v>94.300000000000011</v>
      </c>
      <c r="M494" s="26">
        <f>AVERAGE(K494:L494)</f>
        <v>112.215</v>
      </c>
      <c r="AD494">
        <f>N492</f>
        <v>102.41966666666667</v>
      </c>
      <c r="AE494" s="31">
        <f>O484</f>
        <v>86.0703888888889</v>
      </c>
      <c r="AF494" s="37">
        <f t="shared" si="98"/>
        <v>109.54663451615293</v>
      </c>
      <c r="AG494" s="37">
        <f t="shared" si="98"/>
        <v>62.594143261624865</v>
      </c>
    </row>
    <row r="495" spans="1:33" ht="17" thickTop="1" thickBot="1" x14ac:dyDescent="0.25">
      <c r="D495" t="s">
        <v>208</v>
      </c>
      <c r="E495">
        <f>AVERAGE(E492:E494)</f>
        <v>8282.1733333333341</v>
      </c>
      <c r="F495" t="e">
        <f>AVERAGE(F492:F494)</f>
        <v>#DIV/0!</v>
      </c>
      <c r="G495" s="25" t="e">
        <f t="shared" si="90"/>
        <v>#DIV/0!</v>
      </c>
      <c r="H495" s="25" t="e">
        <f t="shared" si="95"/>
        <v>#DIV/0!</v>
      </c>
      <c r="I495">
        <f>AVERAGE(I492:I494)</f>
        <v>163.13333333333335</v>
      </c>
      <c r="J495">
        <f>AVERAGE(J492:J494)</f>
        <v>67.466666666666669</v>
      </c>
      <c r="K495">
        <f t="shared" si="86"/>
        <v>127.26333333333332</v>
      </c>
      <c r="L495">
        <f t="shared" si="87"/>
        <v>77.575999999999965</v>
      </c>
      <c r="M495" s="26"/>
      <c r="AE495" s="31">
        <f>O484</f>
        <v>86.0703888888889</v>
      </c>
      <c r="AF495" s="37">
        <f t="shared" si="98"/>
        <v>109.54663451615293</v>
      </c>
      <c r="AG495" s="37">
        <f t="shared" si="98"/>
        <v>62.594143261624865</v>
      </c>
    </row>
    <row r="496" spans="1:33" ht="17" thickTop="1" thickBot="1" x14ac:dyDescent="0.25">
      <c r="A496" s="33" t="s">
        <v>215</v>
      </c>
      <c r="C496" s="29">
        <v>4</v>
      </c>
      <c r="D496" s="29">
        <v>1</v>
      </c>
      <c r="E496" s="29">
        <v>9411.7999999999993</v>
      </c>
      <c r="F496" s="29"/>
      <c r="G496" s="25">
        <f t="shared" si="90"/>
        <v>0</v>
      </c>
      <c r="H496" s="25" t="str">
        <f t="shared" si="95"/>
        <v>F</v>
      </c>
      <c r="I496" s="29">
        <v>168.8</v>
      </c>
      <c r="J496" s="29">
        <v>62.3</v>
      </c>
      <c r="K496">
        <f t="shared" si="86"/>
        <v>115.07999999999998</v>
      </c>
      <c r="L496">
        <f t="shared" si="87"/>
        <v>112.60599999999999</v>
      </c>
      <c r="M496" s="26">
        <f>AVERAGE(K496:L496)</f>
        <v>113.84299999999999</v>
      </c>
      <c r="N496" s="27">
        <f>AVERAGE(M496:M498)</f>
        <v>90.091000000000008</v>
      </c>
      <c r="AD496" s="39">
        <f>N496</f>
        <v>90.091000000000008</v>
      </c>
      <c r="AE496" s="31">
        <f>O484</f>
        <v>86.0703888888889</v>
      </c>
      <c r="AF496" s="37">
        <f t="shared" si="98"/>
        <v>109.54663451615293</v>
      </c>
      <c r="AG496" s="37">
        <f t="shared" si="98"/>
        <v>62.594143261624865</v>
      </c>
    </row>
    <row r="497" spans="1:33" ht="17" thickTop="1" thickBot="1" x14ac:dyDescent="0.25">
      <c r="A497" s="33" t="s">
        <v>216</v>
      </c>
      <c r="D497">
        <v>2</v>
      </c>
      <c r="E497" s="38">
        <v>6933.84</v>
      </c>
      <c r="F497" s="38"/>
      <c r="G497" s="25">
        <f t="shared" si="90"/>
        <v>0</v>
      </c>
      <c r="H497" s="25" t="str">
        <f t="shared" si="95"/>
        <v>F</v>
      </c>
      <c r="I497" s="38">
        <v>169.2</v>
      </c>
      <c r="J497" s="38">
        <v>65.400000000000006</v>
      </c>
      <c r="K497">
        <f t="shared" si="86"/>
        <v>114.22000000000003</v>
      </c>
      <c r="L497">
        <f t="shared" si="87"/>
        <v>91.587999999999965</v>
      </c>
      <c r="M497" s="26">
        <f>AVERAGE(K497:L497)</f>
        <v>102.904</v>
      </c>
      <c r="AD497">
        <f>N496</f>
        <v>90.091000000000008</v>
      </c>
      <c r="AE497" s="31">
        <f>O484</f>
        <v>86.0703888888889</v>
      </c>
      <c r="AF497" s="37">
        <f t="shared" si="98"/>
        <v>109.54663451615293</v>
      </c>
      <c r="AG497" s="37">
        <f t="shared" si="98"/>
        <v>62.594143261624865</v>
      </c>
    </row>
    <row r="498" spans="1:33" ht="17" thickTop="1" thickBot="1" x14ac:dyDescent="0.25">
      <c r="A498" s="33" t="s">
        <v>217</v>
      </c>
      <c r="D498">
        <v>3</v>
      </c>
      <c r="E498" s="38">
        <v>746.86</v>
      </c>
      <c r="F498" s="38"/>
      <c r="G498" s="25">
        <f t="shared" si="90"/>
        <v>0</v>
      </c>
      <c r="H498" s="25" t="str">
        <f t="shared" si="95"/>
        <v>F</v>
      </c>
      <c r="I498" s="38">
        <v>167.2</v>
      </c>
      <c r="J498" s="38">
        <v>80.599999999999994</v>
      </c>
      <c r="K498">
        <f t="shared" si="86"/>
        <v>118.52000000000004</v>
      </c>
      <c r="L498">
        <f t="shared" si="87"/>
        <v>-11.467999999999961</v>
      </c>
      <c r="M498" s="26">
        <f>AVERAGE(K498:L498)</f>
        <v>53.526000000000039</v>
      </c>
      <c r="AD498">
        <f>N496</f>
        <v>90.091000000000008</v>
      </c>
      <c r="AE498" s="31">
        <f>O484</f>
        <v>86.0703888888889</v>
      </c>
      <c r="AF498" s="37">
        <f t="shared" si="98"/>
        <v>109.54663451615293</v>
      </c>
      <c r="AG498" s="37">
        <f t="shared" si="98"/>
        <v>62.594143261624865</v>
      </c>
    </row>
    <row r="499" spans="1:33" ht="17" thickTop="1" thickBot="1" x14ac:dyDescent="0.25">
      <c r="D499" t="s">
        <v>208</v>
      </c>
      <c r="E499">
        <f>AVERAGE(E496:E498)</f>
        <v>5697.5</v>
      </c>
      <c r="F499" t="e">
        <f>AVERAGE(F496:F498)</f>
        <v>#DIV/0!</v>
      </c>
      <c r="G499" s="25" t="e">
        <f t="shared" si="90"/>
        <v>#DIV/0!</v>
      </c>
      <c r="H499" s="25" t="e">
        <f t="shared" si="95"/>
        <v>#DIV/0!</v>
      </c>
      <c r="I499">
        <f>AVERAGE(I496:I498)</f>
        <v>168.4</v>
      </c>
      <c r="J499">
        <f>AVERAGE(J496:J498)</f>
        <v>69.433333333333337</v>
      </c>
      <c r="K499">
        <f t="shared" si="86"/>
        <v>115.94</v>
      </c>
      <c r="L499">
        <f t="shared" si="87"/>
        <v>64.241999999999962</v>
      </c>
      <c r="M499" s="26"/>
      <c r="AE499" s="31">
        <f>O484</f>
        <v>86.0703888888889</v>
      </c>
      <c r="AF499" s="37">
        <f t="shared" si="98"/>
        <v>109.54663451615293</v>
      </c>
      <c r="AG499" s="37">
        <f t="shared" si="98"/>
        <v>62.594143261624865</v>
      </c>
    </row>
    <row r="500" spans="1:33" ht="17" thickTop="1" thickBot="1" x14ac:dyDescent="0.25">
      <c r="A500" s="33" t="s">
        <v>218</v>
      </c>
      <c r="C500" s="29">
        <v>5</v>
      </c>
      <c r="D500" s="29">
        <v>1</v>
      </c>
      <c r="E500" s="29">
        <v>6398.85</v>
      </c>
      <c r="F500" s="29"/>
      <c r="G500" s="25">
        <f t="shared" si="90"/>
        <v>0</v>
      </c>
      <c r="H500" s="25">
        <v>164.2</v>
      </c>
      <c r="I500" s="29">
        <v>164.2</v>
      </c>
      <c r="J500" s="29">
        <v>71.400000000000006</v>
      </c>
      <c r="K500">
        <f t="shared" ref="K500:K563" si="99">-2.15*I500+478</f>
        <v>124.97000000000003</v>
      </c>
      <c r="L500">
        <f t="shared" ref="L500:L563" si="100">-6.78*J500+535</f>
        <v>50.907999999999959</v>
      </c>
      <c r="M500" s="26">
        <f>AVERAGE(K500:L500)</f>
        <v>87.938999999999993</v>
      </c>
      <c r="N500" s="27">
        <f>AVERAGE(M500:M502)</f>
        <v>75.054000000000016</v>
      </c>
      <c r="AD500" s="39">
        <f>N500</f>
        <v>75.054000000000016</v>
      </c>
      <c r="AE500" s="31">
        <f>O484</f>
        <v>86.0703888888889</v>
      </c>
      <c r="AF500" s="37">
        <f t="shared" si="98"/>
        <v>109.54663451615293</v>
      </c>
      <c r="AG500" s="37">
        <f t="shared" si="98"/>
        <v>62.594143261624865</v>
      </c>
    </row>
    <row r="501" spans="1:33" ht="17" thickTop="1" thickBot="1" x14ac:dyDescent="0.25">
      <c r="A501" s="33" t="s">
        <v>219</v>
      </c>
      <c r="D501">
        <v>2</v>
      </c>
      <c r="E501" s="38">
        <v>71.400000000000006</v>
      </c>
      <c r="F501" s="38"/>
      <c r="G501" s="25">
        <f t="shared" si="90"/>
        <v>0</v>
      </c>
      <c r="H501" s="25" t="str">
        <f t="shared" ref="H501:H508" si="101">IF(G501&lt;1.5, "F", "G")</f>
        <v>F</v>
      </c>
      <c r="I501" s="38">
        <v>168.2</v>
      </c>
      <c r="J501" s="38">
        <v>68.599999999999994</v>
      </c>
      <c r="K501">
        <f t="shared" si="99"/>
        <v>116.37000000000006</v>
      </c>
      <c r="L501">
        <f t="shared" si="100"/>
        <v>69.891999999999996</v>
      </c>
      <c r="M501" s="26">
        <f>AVERAGE(K501:L501)</f>
        <v>93.131000000000029</v>
      </c>
      <c r="AD501">
        <f>N500</f>
        <v>75.054000000000016</v>
      </c>
      <c r="AE501" s="31">
        <f>O484</f>
        <v>86.0703888888889</v>
      </c>
      <c r="AF501" s="37">
        <f t="shared" ref="AF501:AG506" si="102">AF500</f>
        <v>109.54663451615293</v>
      </c>
      <c r="AG501" s="37">
        <f t="shared" si="102"/>
        <v>62.594143261624865</v>
      </c>
    </row>
    <row r="502" spans="1:33" ht="17" thickTop="1" thickBot="1" x14ac:dyDescent="0.25">
      <c r="A502" s="33" t="s">
        <v>220</v>
      </c>
      <c r="D502">
        <v>3</v>
      </c>
      <c r="E502" s="38">
        <v>1710.52</v>
      </c>
      <c r="F502" s="38"/>
      <c r="G502" s="25">
        <f t="shared" si="90"/>
        <v>0</v>
      </c>
      <c r="H502" s="25" t="str">
        <f t="shared" si="101"/>
        <v>F</v>
      </c>
      <c r="I502" s="38">
        <v>166.2</v>
      </c>
      <c r="J502" s="38">
        <v>83.7</v>
      </c>
      <c r="K502">
        <f t="shared" si="99"/>
        <v>120.67000000000002</v>
      </c>
      <c r="L502">
        <f t="shared" si="100"/>
        <v>-32.48599999999999</v>
      </c>
      <c r="M502" s="48">
        <f>AVERAGE(K502:L502)</f>
        <v>44.092000000000013</v>
      </c>
      <c r="AD502">
        <f>N500</f>
        <v>75.054000000000016</v>
      </c>
      <c r="AE502" s="31">
        <f>O484</f>
        <v>86.0703888888889</v>
      </c>
      <c r="AF502" s="37">
        <f t="shared" si="102"/>
        <v>109.54663451615293</v>
      </c>
      <c r="AG502" s="37">
        <f t="shared" si="102"/>
        <v>62.594143261624865</v>
      </c>
    </row>
    <row r="503" spans="1:33" ht="17" thickTop="1" thickBot="1" x14ac:dyDescent="0.25">
      <c r="D503" t="s">
        <v>208</v>
      </c>
      <c r="E503">
        <f>AVERAGE(E500:E502)</f>
        <v>2726.9233333333336</v>
      </c>
      <c r="F503" t="e">
        <f>AVERAGE(F500:F502)</f>
        <v>#DIV/0!</v>
      </c>
      <c r="G503" s="25" t="e">
        <f t="shared" ref="G503:G508" si="103">F503/E503</f>
        <v>#DIV/0!</v>
      </c>
      <c r="H503" s="25" t="e">
        <f t="shared" si="101"/>
        <v>#DIV/0!</v>
      </c>
      <c r="I503">
        <f>AVERAGE(I500:I502)</f>
        <v>166.2</v>
      </c>
      <c r="J503">
        <f>AVERAGE(J500:J502)</f>
        <v>74.566666666666663</v>
      </c>
      <c r="K503">
        <f t="shared" si="99"/>
        <v>120.67000000000002</v>
      </c>
      <c r="L503">
        <f t="shared" si="100"/>
        <v>29.437999999999988</v>
      </c>
      <c r="M503" s="26"/>
      <c r="AE503" s="31">
        <f>O484</f>
        <v>86.0703888888889</v>
      </c>
      <c r="AF503" s="37">
        <f t="shared" si="102"/>
        <v>109.54663451615293</v>
      </c>
      <c r="AG503" s="37">
        <f t="shared" si="102"/>
        <v>62.594143261624865</v>
      </c>
    </row>
    <row r="504" spans="1:33" ht="17" thickTop="1" thickBot="1" x14ac:dyDescent="0.25">
      <c r="A504" s="33" t="s">
        <v>221</v>
      </c>
      <c r="C504" s="41">
        <v>6</v>
      </c>
      <c r="D504" s="41">
        <v>1</v>
      </c>
      <c r="E504" s="41">
        <v>3798.05</v>
      </c>
      <c r="F504" s="41"/>
      <c r="G504" s="25">
        <f t="shared" si="103"/>
        <v>0</v>
      </c>
      <c r="H504" s="25" t="str">
        <f t="shared" si="101"/>
        <v>F</v>
      </c>
      <c r="I504" s="41">
        <v>176.2</v>
      </c>
      <c r="J504" s="41">
        <v>72.2</v>
      </c>
      <c r="K504">
        <f t="shared" si="99"/>
        <v>99.170000000000016</v>
      </c>
      <c r="L504">
        <f t="shared" si="100"/>
        <v>45.48399999999998</v>
      </c>
      <c r="M504" s="26">
        <f>AVERAGE(K504:L504)</f>
        <v>72.326999999999998</v>
      </c>
      <c r="N504" s="27">
        <f>AVERAGE(M504:M506)</f>
        <v>85.407333333333327</v>
      </c>
      <c r="AD504" s="42">
        <f>N504</f>
        <v>85.407333333333327</v>
      </c>
      <c r="AE504" s="31">
        <f>O484</f>
        <v>86.0703888888889</v>
      </c>
      <c r="AF504" s="37">
        <f t="shared" si="102"/>
        <v>109.54663451615293</v>
      </c>
      <c r="AG504" s="37">
        <f t="shared" si="102"/>
        <v>62.594143261624865</v>
      </c>
    </row>
    <row r="505" spans="1:33" ht="17" thickTop="1" thickBot="1" x14ac:dyDescent="0.25">
      <c r="A505" s="33" t="s">
        <v>222</v>
      </c>
      <c r="D505">
        <v>2</v>
      </c>
      <c r="E505" s="43">
        <v>7683.74</v>
      </c>
      <c r="F505" s="43"/>
      <c r="G505" s="25">
        <f t="shared" si="103"/>
        <v>0</v>
      </c>
      <c r="H505" s="25" t="str">
        <f t="shared" si="101"/>
        <v>F</v>
      </c>
      <c r="I505" s="43">
        <v>176.7</v>
      </c>
      <c r="J505" s="43">
        <v>65.599999999999994</v>
      </c>
      <c r="K505">
        <f t="shared" si="99"/>
        <v>98.095000000000027</v>
      </c>
      <c r="L505">
        <f t="shared" si="100"/>
        <v>90.232000000000028</v>
      </c>
      <c r="M505" s="26">
        <f>AVERAGE(K505:L505)</f>
        <v>94.163500000000028</v>
      </c>
      <c r="AD505">
        <f>N504</f>
        <v>85.407333333333327</v>
      </c>
      <c r="AE505" s="31">
        <f>O484</f>
        <v>86.0703888888889</v>
      </c>
      <c r="AF505" s="37">
        <f t="shared" si="102"/>
        <v>109.54663451615293</v>
      </c>
      <c r="AG505" s="37">
        <f t="shared" si="102"/>
        <v>62.594143261624865</v>
      </c>
    </row>
    <row r="506" spans="1:33" ht="17" thickTop="1" thickBot="1" x14ac:dyDescent="0.25">
      <c r="A506" s="33" t="s">
        <v>223</v>
      </c>
      <c r="D506">
        <v>3</v>
      </c>
      <c r="E506" s="43">
        <v>7984.7</v>
      </c>
      <c r="F506" s="43"/>
      <c r="G506" s="25">
        <f t="shared" si="103"/>
        <v>0</v>
      </c>
      <c r="H506" s="25" t="str">
        <f t="shared" si="101"/>
        <v>F</v>
      </c>
      <c r="I506" s="43">
        <v>178.3</v>
      </c>
      <c r="J506" s="43">
        <v>66.400000000000006</v>
      </c>
      <c r="K506">
        <f t="shared" si="99"/>
        <v>94.654999999999973</v>
      </c>
      <c r="L506">
        <f t="shared" si="100"/>
        <v>84.807999999999936</v>
      </c>
      <c r="M506" s="26">
        <f>AVERAGE(K506:L506)</f>
        <v>89.731499999999954</v>
      </c>
      <c r="AD506">
        <f>N504</f>
        <v>85.407333333333327</v>
      </c>
      <c r="AE506" s="31">
        <f>O484</f>
        <v>86.0703888888889</v>
      </c>
      <c r="AF506" s="37">
        <f t="shared" si="102"/>
        <v>109.54663451615293</v>
      </c>
      <c r="AG506" s="37">
        <f t="shared" si="102"/>
        <v>62.594143261624865</v>
      </c>
    </row>
    <row r="507" spans="1:33" ht="17" thickTop="1" thickBot="1" x14ac:dyDescent="0.25">
      <c r="D507" t="s">
        <v>208</v>
      </c>
      <c r="E507">
        <f>AVERAGE(E504:E506)</f>
        <v>6488.8300000000008</v>
      </c>
      <c r="F507" t="e">
        <f>AVERAGE(F504:F506)</f>
        <v>#DIV/0!</v>
      </c>
      <c r="G507" s="25" t="e">
        <f t="shared" si="103"/>
        <v>#DIV/0!</v>
      </c>
      <c r="H507" s="25" t="e">
        <f t="shared" si="101"/>
        <v>#DIV/0!</v>
      </c>
      <c r="I507">
        <f>AVERAGE(I504:I506)</f>
        <v>177.06666666666669</v>
      </c>
      <c r="J507">
        <f>AVERAGE(J504:J506)</f>
        <v>68.066666666666677</v>
      </c>
      <c r="K507">
        <f t="shared" si="99"/>
        <v>97.306666666666615</v>
      </c>
      <c r="L507">
        <f t="shared" si="100"/>
        <v>73.507999999999925</v>
      </c>
      <c r="M507" s="26"/>
    </row>
    <row r="508" spans="1:33" s="25" customFormat="1" ht="17" thickTop="1" thickBot="1" x14ac:dyDescent="0.25">
      <c r="A508" s="23" t="s">
        <v>204</v>
      </c>
      <c r="B508" s="24" t="s">
        <v>247</v>
      </c>
      <c r="C508" s="25">
        <v>1</v>
      </c>
      <c r="D508" s="25">
        <v>1</v>
      </c>
      <c r="G508" s="25" t="e">
        <f t="shared" si="103"/>
        <v>#DIV/0!</v>
      </c>
      <c r="H508" s="25" t="e">
        <f t="shared" si="101"/>
        <v>#DIV/0!</v>
      </c>
      <c r="I508" s="25">
        <v>157.30000000000001</v>
      </c>
      <c r="J508" s="25">
        <v>62.5</v>
      </c>
      <c r="K508" s="25">
        <f t="shared" si="99"/>
        <v>139.80500000000001</v>
      </c>
      <c r="L508" s="25">
        <f t="shared" si="100"/>
        <v>111.25</v>
      </c>
      <c r="M508" s="26">
        <f>AVERAGE(K508:L508)</f>
        <v>125.5275</v>
      </c>
      <c r="N508" s="27">
        <f>AVERAGE(M508:M510)</f>
        <v>138.05716666666669</v>
      </c>
      <c r="O508" s="45">
        <f>AVERAGE(N508,N512,N516,N520,N524,N528)</f>
        <v>140.05218055555554</v>
      </c>
      <c r="P508" s="25">
        <f>AVERAGE(K508:K510,K512:K514,K516:K518,K520:K522,K524:K526,K528:K530)</f>
        <v>155.78666666666669</v>
      </c>
      <c r="Q508" s="25">
        <f>AVERAGE(L508:L510,L512:L514,L517:L518,L520:L522,L524:L526,L528:L530)</f>
        <v>122.53670588235293</v>
      </c>
      <c r="S508" s="46">
        <f>_xlfn.STDEV.S(M508:M510,M512:M514,M520:M522,M524:M526,M528:M530, M518, M517)</f>
        <v>15.618697294946761</v>
      </c>
      <c r="T508">
        <f t="shared" ref="T508:U508" si="104">AVERAGE(I508:I531)</f>
        <v>149.86666666666667</v>
      </c>
      <c r="U508">
        <f t="shared" si="104"/>
        <v>61.488888888888887</v>
      </c>
      <c r="AD508" s="31">
        <f>$N$508</f>
        <v>138.05716666666669</v>
      </c>
      <c r="AE508" s="31">
        <f>O508</f>
        <v>140.05218055555554</v>
      </c>
      <c r="AF508" s="47">
        <f>O508+S508</f>
        <v>155.67087785050231</v>
      </c>
      <c r="AG508" s="47">
        <f>O508-S508</f>
        <v>124.43348326060878</v>
      </c>
    </row>
    <row r="509" spans="1:33" ht="17" thickTop="1" thickBot="1" x14ac:dyDescent="0.25">
      <c r="A509" s="33" t="s">
        <v>206</v>
      </c>
      <c r="D509">
        <v>2</v>
      </c>
      <c r="E509">
        <v>13937.71</v>
      </c>
      <c r="G509" s="25">
        <v>151.30000000000001</v>
      </c>
      <c r="H509" s="25">
        <v>56.9</v>
      </c>
      <c r="I509">
        <v>151.30000000000001</v>
      </c>
      <c r="J509">
        <v>56.9</v>
      </c>
      <c r="K509">
        <f t="shared" si="99"/>
        <v>152.70499999999998</v>
      </c>
      <c r="L509">
        <f t="shared" si="100"/>
        <v>149.21800000000002</v>
      </c>
      <c r="M509" s="26">
        <f>AVERAGE(K509:L509)</f>
        <v>150.9615</v>
      </c>
      <c r="AD509">
        <f>N508</f>
        <v>138.05716666666669</v>
      </c>
      <c r="AE509" s="31">
        <f>O508</f>
        <v>140.05218055555554</v>
      </c>
      <c r="AF509" s="37">
        <f t="shared" ref="AF509:AG524" si="105">AF508</f>
        <v>155.67087785050231</v>
      </c>
      <c r="AG509" s="37">
        <f t="shared" si="105"/>
        <v>124.43348326060878</v>
      </c>
    </row>
    <row r="510" spans="1:33" ht="17" thickTop="1" thickBot="1" x14ac:dyDescent="0.25">
      <c r="A510" s="33" t="s">
        <v>207</v>
      </c>
      <c r="D510">
        <v>3</v>
      </c>
      <c r="E510">
        <v>8880.61</v>
      </c>
      <c r="G510" s="25">
        <f t="shared" ref="G510:G531" si="106">F510/E510</f>
        <v>0</v>
      </c>
      <c r="H510" s="25">
        <v>152.30000000000001</v>
      </c>
      <c r="I510" s="38">
        <v>152.30000000000001</v>
      </c>
      <c r="J510" s="38">
        <v>60.5</v>
      </c>
      <c r="K510">
        <f t="shared" si="99"/>
        <v>150.55500000000001</v>
      </c>
      <c r="L510">
        <f t="shared" si="100"/>
        <v>124.81</v>
      </c>
      <c r="M510" s="26">
        <f>AVERAGE(K510:L510)</f>
        <v>137.6825</v>
      </c>
      <c r="AD510">
        <f>N508</f>
        <v>138.05716666666669</v>
      </c>
      <c r="AE510" s="31">
        <f>O508</f>
        <v>140.05218055555554</v>
      </c>
      <c r="AF510" s="37">
        <f t="shared" si="105"/>
        <v>155.67087785050231</v>
      </c>
      <c r="AG510" s="37">
        <f t="shared" si="105"/>
        <v>124.43348326060878</v>
      </c>
    </row>
    <row r="511" spans="1:33" ht="17" thickTop="1" thickBot="1" x14ac:dyDescent="0.25">
      <c r="D511" t="s">
        <v>208</v>
      </c>
      <c r="E511">
        <f>AVERAGE(E508:E510)</f>
        <v>11409.16</v>
      </c>
      <c r="F511" t="e">
        <f>AVERAGE(F508:F510)</f>
        <v>#DIV/0!</v>
      </c>
      <c r="G511" s="25" t="e">
        <f t="shared" si="106"/>
        <v>#DIV/0!</v>
      </c>
      <c r="H511" s="25" t="e">
        <f t="shared" ref="H511:H531" si="107">IF(G511&lt;1.5, "F", "G")</f>
        <v>#DIV/0!</v>
      </c>
      <c r="I511">
        <f>AVERAGE(I508:I510)</f>
        <v>153.63333333333335</v>
      </c>
      <c r="J511">
        <f>AVERAGE(J508:J510)</f>
        <v>59.966666666666669</v>
      </c>
      <c r="K511">
        <f t="shared" si="99"/>
        <v>147.68833333333328</v>
      </c>
      <c r="L511">
        <f t="shared" si="100"/>
        <v>128.42599999999999</v>
      </c>
      <c r="M511" s="26"/>
      <c r="AE511" s="31">
        <f>O508</f>
        <v>140.05218055555554</v>
      </c>
      <c r="AF511" s="37">
        <f t="shared" si="105"/>
        <v>155.67087785050231</v>
      </c>
      <c r="AG511" s="37">
        <f t="shared" si="105"/>
        <v>124.43348326060878</v>
      </c>
    </row>
    <row r="512" spans="1:33" ht="17" thickTop="1" thickBot="1" x14ac:dyDescent="0.25">
      <c r="A512" s="33" t="s">
        <v>209</v>
      </c>
      <c r="C512" s="29">
        <v>2</v>
      </c>
      <c r="D512" s="29">
        <v>1</v>
      </c>
      <c r="G512" s="25" t="e">
        <f t="shared" si="106"/>
        <v>#DIV/0!</v>
      </c>
      <c r="H512" s="25" t="e">
        <f t="shared" si="107"/>
        <v>#DIV/0!</v>
      </c>
      <c r="I512" s="38">
        <v>151.30000000000001</v>
      </c>
      <c r="J512" s="38">
        <v>61.8</v>
      </c>
      <c r="K512">
        <f t="shared" si="99"/>
        <v>152.70499999999998</v>
      </c>
      <c r="L512">
        <f t="shared" si="100"/>
        <v>115.99599999999998</v>
      </c>
      <c r="M512" s="26">
        <f>AVERAGE(K512:L512)</f>
        <v>134.35049999999998</v>
      </c>
      <c r="N512" s="27">
        <f>AVERAGE(M512:M514)</f>
        <v>133.21749999999997</v>
      </c>
      <c r="AD512" s="39">
        <f>$N$512</f>
        <v>133.21749999999997</v>
      </c>
      <c r="AE512" s="31">
        <f>O508</f>
        <v>140.05218055555554</v>
      </c>
      <c r="AF512" s="37">
        <f t="shared" si="105"/>
        <v>155.67087785050231</v>
      </c>
      <c r="AG512" s="37">
        <f t="shared" si="105"/>
        <v>124.43348326060878</v>
      </c>
    </row>
    <row r="513" spans="1:33" ht="17" thickTop="1" thickBot="1" x14ac:dyDescent="0.25">
      <c r="A513" s="33" t="s">
        <v>210</v>
      </c>
      <c r="D513">
        <v>2</v>
      </c>
      <c r="E513">
        <v>9256.6200000000008</v>
      </c>
      <c r="G513" s="25">
        <v>156.30000000000001</v>
      </c>
      <c r="H513" s="25">
        <v>61.5</v>
      </c>
      <c r="I513" s="38">
        <v>156.30000000000001</v>
      </c>
      <c r="J513" s="38">
        <v>61.5</v>
      </c>
      <c r="K513">
        <f t="shared" si="99"/>
        <v>141.95499999999998</v>
      </c>
      <c r="L513">
        <f t="shared" si="100"/>
        <v>118.02999999999997</v>
      </c>
      <c r="M513" s="26">
        <f>AVERAGE(K513:L513)</f>
        <v>129.99249999999998</v>
      </c>
      <c r="AD513" s="39">
        <f>$N$512</f>
        <v>133.21749999999997</v>
      </c>
      <c r="AE513" s="31">
        <f>O508</f>
        <v>140.05218055555554</v>
      </c>
      <c r="AF513" s="37">
        <f t="shared" si="105"/>
        <v>155.67087785050231</v>
      </c>
      <c r="AG513" s="37">
        <f t="shared" si="105"/>
        <v>124.43348326060878</v>
      </c>
    </row>
    <row r="514" spans="1:33" ht="17" thickTop="1" thickBot="1" x14ac:dyDescent="0.25">
      <c r="A514" s="33" t="s">
        <v>211</v>
      </c>
      <c r="D514">
        <v>3</v>
      </c>
      <c r="E514">
        <v>11577.75</v>
      </c>
      <c r="G514" s="25">
        <f t="shared" si="106"/>
        <v>0</v>
      </c>
      <c r="H514" s="25" t="str">
        <f t="shared" si="107"/>
        <v>F</v>
      </c>
      <c r="I514" s="38">
        <v>152.30000000000001</v>
      </c>
      <c r="J514" s="38">
        <v>61.2</v>
      </c>
      <c r="K514">
        <f t="shared" si="99"/>
        <v>150.55500000000001</v>
      </c>
      <c r="L514">
        <f t="shared" si="100"/>
        <v>120.06399999999996</v>
      </c>
      <c r="M514" s="26">
        <f>AVERAGE(K514:L514)</f>
        <v>135.30949999999999</v>
      </c>
      <c r="AD514" s="39">
        <f>$N$512</f>
        <v>133.21749999999997</v>
      </c>
      <c r="AE514" s="31">
        <f>O508</f>
        <v>140.05218055555554</v>
      </c>
      <c r="AF514" s="37">
        <f t="shared" si="105"/>
        <v>155.67087785050231</v>
      </c>
      <c r="AG514" s="37">
        <f t="shared" si="105"/>
        <v>124.43348326060878</v>
      </c>
    </row>
    <row r="515" spans="1:33" ht="17" thickTop="1" thickBot="1" x14ac:dyDescent="0.25">
      <c r="D515" t="s">
        <v>208</v>
      </c>
      <c r="E515">
        <f>AVERAGE(E512:E514)</f>
        <v>10417.185000000001</v>
      </c>
      <c r="F515" t="e">
        <f>AVERAGE(F512:F514)</f>
        <v>#DIV/0!</v>
      </c>
      <c r="G515" s="25" t="e">
        <f t="shared" si="106"/>
        <v>#DIV/0!</v>
      </c>
      <c r="H515" s="25" t="e">
        <f t="shared" si="107"/>
        <v>#DIV/0!</v>
      </c>
      <c r="I515">
        <f>AVERAGE(I512:I514)</f>
        <v>153.30000000000001</v>
      </c>
      <c r="J515">
        <f>AVERAGE(J512:J514)</f>
        <v>61.5</v>
      </c>
      <c r="K515">
        <f t="shared" si="99"/>
        <v>148.40499999999997</v>
      </c>
      <c r="L515">
        <f t="shared" si="100"/>
        <v>118.02999999999997</v>
      </c>
      <c r="M515" s="26"/>
      <c r="AE515" s="31">
        <f>O508</f>
        <v>140.05218055555554</v>
      </c>
      <c r="AF515" s="37">
        <f t="shared" si="105"/>
        <v>155.67087785050231</v>
      </c>
      <c r="AG515" s="37">
        <f t="shared" si="105"/>
        <v>124.43348326060878</v>
      </c>
    </row>
    <row r="516" spans="1:33" ht="17" thickTop="1" thickBot="1" x14ac:dyDescent="0.25">
      <c r="A516" s="33" t="s">
        <v>212</v>
      </c>
      <c r="C516" s="29">
        <v>3</v>
      </c>
      <c r="D516" s="29">
        <v>1</v>
      </c>
      <c r="E516" s="29">
        <v>9784.84</v>
      </c>
      <c r="F516" s="29"/>
      <c r="G516" s="25">
        <f t="shared" si="106"/>
        <v>0</v>
      </c>
      <c r="H516" s="25" t="str">
        <f t="shared" si="107"/>
        <v>F</v>
      </c>
      <c r="I516" s="29">
        <v>157.30000000000001</v>
      </c>
      <c r="J516" s="29">
        <v>72.599999999999994</v>
      </c>
      <c r="K516">
        <f t="shared" si="99"/>
        <v>139.80500000000001</v>
      </c>
      <c r="L516">
        <f t="shared" si="100"/>
        <v>42.772000000000048</v>
      </c>
      <c r="M516" s="26">
        <f>AVERAGE(K516:L516)</f>
        <v>91.288500000000028</v>
      </c>
      <c r="N516" s="27">
        <f>AVERAGE(M517:M518)</f>
        <v>147.19974999999999</v>
      </c>
      <c r="AD516" s="39">
        <f>N516</f>
        <v>147.19974999999999</v>
      </c>
      <c r="AE516" s="31">
        <f>O508</f>
        <v>140.05218055555554</v>
      </c>
      <c r="AF516" s="37">
        <f t="shared" si="105"/>
        <v>155.67087785050231</v>
      </c>
      <c r="AG516" s="37">
        <f t="shared" si="105"/>
        <v>124.43348326060878</v>
      </c>
    </row>
    <row r="517" spans="1:33" ht="17" thickTop="1" thickBot="1" x14ac:dyDescent="0.25">
      <c r="A517" s="33" t="s">
        <v>213</v>
      </c>
      <c r="D517">
        <v>2</v>
      </c>
      <c r="E517" s="38">
        <v>11658.61</v>
      </c>
      <c r="F517" s="38"/>
      <c r="G517" s="25">
        <f t="shared" si="106"/>
        <v>0</v>
      </c>
      <c r="H517" s="25" t="str">
        <f t="shared" si="107"/>
        <v>F</v>
      </c>
      <c r="I517" s="38">
        <v>154.30000000000001</v>
      </c>
      <c r="J517" s="38">
        <v>59.4</v>
      </c>
      <c r="K517">
        <f t="shared" si="99"/>
        <v>146.255</v>
      </c>
      <c r="L517">
        <f t="shared" si="100"/>
        <v>132.26799999999997</v>
      </c>
      <c r="M517" s="26">
        <f>AVERAGE(K517:L517)</f>
        <v>139.26149999999998</v>
      </c>
      <c r="AD517">
        <f>N516</f>
        <v>147.19974999999999</v>
      </c>
      <c r="AE517" s="31">
        <f>O508</f>
        <v>140.05218055555554</v>
      </c>
      <c r="AF517" s="37">
        <f t="shared" si="105"/>
        <v>155.67087785050231</v>
      </c>
      <c r="AG517" s="37">
        <f t="shared" si="105"/>
        <v>124.43348326060878</v>
      </c>
    </row>
    <row r="518" spans="1:33" ht="17" thickTop="1" thickBot="1" x14ac:dyDescent="0.25">
      <c r="A518" s="33" t="s">
        <v>214</v>
      </c>
      <c r="D518">
        <v>3</v>
      </c>
      <c r="E518" s="38">
        <v>11303.42</v>
      </c>
      <c r="F518" s="38"/>
      <c r="G518" s="25">
        <f t="shared" si="106"/>
        <v>0</v>
      </c>
      <c r="H518" s="25" t="str">
        <f t="shared" si="107"/>
        <v>F</v>
      </c>
      <c r="I518" s="38">
        <v>143</v>
      </c>
      <c r="J518" s="38">
        <v>58.3</v>
      </c>
      <c r="K518">
        <f t="shared" si="99"/>
        <v>170.55</v>
      </c>
      <c r="L518">
        <f t="shared" si="100"/>
        <v>139.726</v>
      </c>
      <c r="M518" s="26">
        <f>AVERAGE(K518:L518)</f>
        <v>155.13800000000001</v>
      </c>
      <c r="AD518">
        <f>N516</f>
        <v>147.19974999999999</v>
      </c>
      <c r="AE518" s="31">
        <f>O508</f>
        <v>140.05218055555554</v>
      </c>
      <c r="AF518" s="37">
        <f t="shared" si="105"/>
        <v>155.67087785050231</v>
      </c>
      <c r="AG518" s="37">
        <f t="shared" si="105"/>
        <v>124.43348326060878</v>
      </c>
    </row>
    <row r="519" spans="1:33" ht="17" thickTop="1" thickBot="1" x14ac:dyDescent="0.25">
      <c r="D519" t="s">
        <v>208</v>
      </c>
      <c r="E519">
        <f>AVERAGE(E516:E518)</f>
        <v>10915.623333333335</v>
      </c>
      <c r="F519" t="e">
        <f>AVERAGE(F516:F518)</f>
        <v>#DIV/0!</v>
      </c>
      <c r="G519" s="25" t="e">
        <f t="shared" si="106"/>
        <v>#DIV/0!</v>
      </c>
      <c r="H519" s="25" t="e">
        <f t="shared" si="107"/>
        <v>#DIV/0!</v>
      </c>
      <c r="I519">
        <f>AVERAGE(I516:I518)</f>
        <v>151.53333333333333</v>
      </c>
      <c r="J519">
        <f>AVERAGE(J516:J518)</f>
        <v>63.433333333333337</v>
      </c>
      <c r="K519">
        <f t="shared" si="99"/>
        <v>152.20333333333338</v>
      </c>
      <c r="L519">
        <f t="shared" si="100"/>
        <v>104.92199999999997</v>
      </c>
      <c r="M519" s="26"/>
      <c r="AE519" s="31">
        <f>O508</f>
        <v>140.05218055555554</v>
      </c>
      <c r="AF519" s="37">
        <f t="shared" si="105"/>
        <v>155.67087785050231</v>
      </c>
      <c r="AG519" s="37">
        <f t="shared" si="105"/>
        <v>124.43348326060878</v>
      </c>
    </row>
    <row r="520" spans="1:33" ht="17" thickTop="1" thickBot="1" x14ac:dyDescent="0.25">
      <c r="A520" s="33" t="s">
        <v>215</v>
      </c>
      <c r="C520" s="29">
        <v>4</v>
      </c>
      <c r="D520" s="29">
        <v>1</v>
      </c>
      <c r="E520" s="29">
        <v>6561.4</v>
      </c>
      <c r="F520" s="29"/>
      <c r="G520" s="25">
        <f t="shared" si="106"/>
        <v>0</v>
      </c>
      <c r="H520" s="25" t="str">
        <f t="shared" si="107"/>
        <v>F</v>
      </c>
      <c r="I520" s="29">
        <v>148</v>
      </c>
      <c r="J520" s="29">
        <v>70.599999999999994</v>
      </c>
      <c r="K520">
        <f t="shared" si="99"/>
        <v>159.80000000000001</v>
      </c>
      <c r="L520">
        <f t="shared" si="100"/>
        <v>56.331999999999994</v>
      </c>
      <c r="M520" s="26">
        <f>AVERAGE(K520:L520)</f>
        <v>108.066</v>
      </c>
      <c r="N520" s="27">
        <f>AVERAGE(M520:M522)</f>
        <v>127.31166666666665</v>
      </c>
      <c r="AD520" s="39">
        <f>N520</f>
        <v>127.31166666666665</v>
      </c>
      <c r="AE520" s="31">
        <f>O508</f>
        <v>140.05218055555554</v>
      </c>
      <c r="AF520" s="37">
        <f t="shared" si="105"/>
        <v>155.67087785050231</v>
      </c>
      <c r="AG520" s="37">
        <f t="shared" si="105"/>
        <v>124.43348326060878</v>
      </c>
    </row>
    <row r="521" spans="1:33" ht="17" thickTop="1" thickBot="1" x14ac:dyDescent="0.25">
      <c r="A521" s="33" t="s">
        <v>216</v>
      </c>
      <c r="D521">
        <v>2</v>
      </c>
      <c r="E521" s="38">
        <v>70.599999999999994</v>
      </c>
      <c r="F521" s="38"/>
      <c r="G521" s="25">
        <f t="shared" si="106"/>
        <v>0</v>
      </c>
      <c r="H521" s="25" t="str">
        <f t="shared" si="107"/>
        <v>F</v>
      </c>
      <c r="I521" s="38">
        <v>153</v>
      </c>
      <c r="J521" s="38">
        <v>65.8</v>
      </c>
      <c r="K521">
        <f t="shared" si="99"/>
        <v>149.05000000000001</v>
      </c>
      <c r="L521">
        <f t="shared" si="100"/>
        <v>88.875999999999976</v>
      </c>
      <c r="M521" s="26">
        <f>AVERAGE(K521:L521)</f>
        <v>118.96299999999999</v>
      </c>
      <c r="AD521">
        <f>N520</f>
        <v>127.31166666666665</v>
      </c>
      <c r="AE521" s="31">
        <f>O508</f>
        <v>140.05218055555554</v>
      </c>
      <c r="AF521" s="37">
        <f t="shared" si="105"/>
        <v>155.67087785050231</v>
      </c>
      <c r="AG521" s="37">
        <f t="shared" si="105"/>
        <v>124.43348326060878</v>
      </c>
    </row>
    <row r="522" spans="1:33" ht="17" thickTop="1" thickBot="1" x14ac:dyDescent="0.25">
      <c r="A522" s="33" t="s">
        <v>217</v>
      </c>
      <c r="D522">
        <v>3</v>
      </c>
      <c r="E522" s="38">
        <v>15694.22</v>
      </c>
      <c r="F522" s="38"/>
      <c r="G522" s="25">
        <f t="shared" si="106"/>
        <v>0</v>
      </c>
      <c r="H522" s="25" t="str">
        <f t="shared" si="107"/>
        <v>F</v>
      </c>
      <c r="I522" s="38">
        <v>147</v>
      </c>
      <c r="J522" s="38">
        <v>57.1</v>
      </c>
      <c r="K522">
        <f t="shared" si="99"/>
        <v>161.94999999999999</v>
      </c>
      <c r="L522">
        <f t="shared" si="100"/>
        <v>147.86199999999997</v>
      </c>
      <c r="M522" s="26">
        <f>AVERAGE(K522:L522)</f>
        <v>154.90599999999998</v>
      </c>
      <c r="AD522">
        <f>N520</f>
        <v>127.31166666666665</v>
      </c>
      <c r="AE522" s="31">
        <f>O508</f>
        <v>140.05218055555554</v>
      </c>
      <c r="AF522" s="37">
        <f t="shared" si="105"/>
        <v>155.67087785050231</v>
      </c>
      <c r="AG522" s="37">
        <f t="shared" si="105"/>
        <v>124.43348326060878</v>
      </c>
    </row>
    <row r="523" spans="1:33" ht="17" thickTop="1" thickBot="1" x14ac:dyDescent="0.25">
      <c r="D523" t="s">
        <v>208</v>
      </c>
      <c r="E523">
        <f>AVERAGE(E520:E522)</f>
        <v>7442.0733333333337</v>
      </c>
      <c r="F523" t="e">
        <f>AVERAGE(F520:F522)</f>
        <v>#DIV/0!</v>
      </c>
      <c r="G523" s="25" t="e">
        <f t="shared" si="106"/>
        <v>#DIV/0!</v>
      </c>
      <c r="H523" s="25" t="e">
        <f t="shared" si="107"/>
        <v>#DIV/0!</v>
      </c>
      <c r="I523">
        <f>AVERAGE(I520:I522)</f>
        <v>149.33333333333334</v>
      </c>
      <c r="J523">
        <f>AVERAGE(J520:J522)</f>
        <v>64.499999999999986</v>
      </c>
      <c r="K523">
        <f t="shared" si="99"/>
        <v>156.93333333333334</v>
      </c>
      <c r="L523">
        <f t="shared" si="100"/>
        <v>97.690000000000055</v>
      </c>
      <c r="M523" s="26"/>
      <c r="AE523" s="31">
        <f>O508</f>
        <v>140.05218055555554</v>
      </c>
      <c r="AF523" s="37">
        <f t="shared" si="105"/>
        <v>155.67087785050231</v>
      </c>
      <c r="AG523" s="37">
        <f t="shared" si="105"/>
        <v>124.43348326060878</v>
      </c>
    </row>
    <row r="524" spans="1:33" ht="17" thickTop="1" thickBot="1" x14ac:dyDescent="0.25">
      <c r="A524" s="33" t="s">
        <v>218</v>
      </c>
      <c r="C524" s="29">
        <v>5</v>
      </c>
      <c r="D524" s="29">
        <v>1</v>
      </c>
      <c r="E524" s="29">
        <v>57.1</v>
      </c>
      <c r="F524" s="29"/>
      <c r="G524" s="25">
        <f t="shared" si="106"/>
        <v>0</v>
      </c>
      <c r="H524" s="25" t="str">
        <f t="shared" si="107"/>
        <v>F</v>
      </c>
      <c r="I524" s="29">
        <v>147</v>
      </c>
      <c r="J524" s="29">
        <v>60.2</v>
      </c>
      <c r="K524">
        <f t="shared" si="99"/>
        <v>161.94999999999999</v>
      </c>
      <c r="L524">
        <f t="shared" si="100"/>
        <v>126.84399999999999</v>
      </c>
      <c r="M524" s="26">
        <f>AVERAGE(K524:L524)</f>
        <v>144.39699999999999</v>
      </c>
      <c r="N524" s="27">
        <f>AVERAGE(M524:M526)</f>
        <v>142.92499999999998</v>
      </c>
      <c r="AD524" s="39">
        <f>N524</f>
        <v>142.92499999999998</v>
      </c>
      <c r="AE524" s="31">
        <f>O508</f>
        <v>140.05218055555554</v>
      </c>
      <c r="AF524" s="37">
        <f t="shared" si="105"/>
        <v>155.67087785050231</v>
      </c>
      <c r="AG524" s="37">
        <f t="shared" si="105"/>
        <v>124.43348326060878</v>
      </c>
    </row>
    <row r="525" spans="1:33" ht="17" thickTop="1" thickBot="1" x14ac:dyDescent="0.25">
      <c r="A525" s="33" t="s">
        <v>219</v>
      </c>
      <c r="D525">
        <v>2</v>
      </c>
      <c r="E525" s="38">
        <v>60.2</v>
      </c>
      <c r="F525" s="38"/>
      <c r="G525" s="25">
        <f t="shared" si="106"/>
        <v>0</v>
      </c>
      <c r="H525" s="25" t="str">
        <f t="shared" si="107"/>
        <v>F</v>
      </c>
      <c r="I525" s="38">
        <v>147</v>
      </c>
      <c r="J525" s="38">
        <v>57.8</v>
      </c>
      <c r="K525">
        <f t="shared" si="99"/>
        <v>161.94999999999999</v>
      </c>
      <c r="L525">
        <f t="shared" si="100"/>
        <v>143.11599999999999</v>
      </c>
      <c r="M525" s="26">
        <f>AVERAGE(K525:L525)</f>
        <v>152.53299999999999</v>
      </c>
      <c r="AD525">
        <f>N524</f>
        <v>142.92499999999998</v>
      </c>
      <c r="AE525" s="31">
        <f>O508</f>
        <v>140.05218055555554</v>
      </c>
      <c r="AF525" s="37">
        <f t="shared" ref="AF525:AG530" si="108">AF524</f>
        <v>155.67087785050231</v>
      </c>
      <c r="AG525" s="37">
        <f t="shared" si="108"/>
        <v>124.43348326060878</v>
      </c>
    </row>
    <row r="526" spans="1:33" ht="17" thickTop="1" thickBot="1" x14ac:dyDescent="0.25">
      <c r="A526" s="33" t="s">
        <v>220</v>
      </c>
      <c r="D526">
        <v>3</v>
      </c>
      <c r="E526" s="38">
        <v>15165.97</v>
      </c>
      <c r="F526" s="38"/>
      <c r="G526" s="25">
        <f t="shared" si="106"/>
        <v>0</v>
      </c>
      <c r="H526" s="25" t="str">
        <f t="shared" si="107"/>
        <v>F</v>
      </c>
      <c r="I526" s="38">
        <v>153</v>
      </c>
      <c r="J526" s="38">
        <v>62</v>
      </c>
      <c r="K526">
        <f t="shared" si="99"/>
        <v>149.05000000000001</v>
      </c>
      <c r="L526">
        <f t="shared" si="100"/>
        <v>114.63999999999999</v>
      </c>
      <c r="M526" s="48">
        <f>AVERAGE(K526:L526)</f>
        <v>131.845</v>
      </c>
      <c r="AD526">
        <f>N524</f>
        <v>142.92499999999998</v>
      </c>
      <c r="AE526" s="31">
        <f>O508</f>
        <v>140.05218055555554</v>
      </c>
      <c r="AF526" s="37">
        <f t="shared" si="108"/>
        <v>155.67087785050231</v>
      </c>
      <c r="AG526" s="37">
        <f t="shared" si="108"/>
        <v>124.43348326060878</v>
      </c>
    </row>
    <row r="527" spans="1:33" ht="17" thickTop="1" thickBot="1" x14ac:dyDescent="0.25">
      <c r="D527" t="s">
        <v>208</v>
      </c>
      <c r="E527">
        <f>AVERAGE(E524:E526)</f>
        <v>5094.4233333333332</v>
      </c>
      <c r="F527" t="e">
        <f>AVERAGE(F524:F526)</f>
        <v>#DIV/0!</v>
      </c>
      <c r="G527" s="25" t="e">
        <f t="shared" si="106"/>
        <v>#DIV/0!</v>
      </c>
      <c r="H527" s="25" t="e">
        <f t="shared" si="107"/>
        <v>#DIV/0!</v>
      </c>
      <c r="I527">
        <f>AVERAGE(I524:I526)</f>
        <v>149</v>
      </c>
      <c r="J527">
        <f>AVERAGE(J524:J526)</f>
        <v>60</v>
      </c>
      <c r="K527">
        <f t="shared" si="99"/>
        <v>157.65000000000003</v>
      </c>
      <c r="L527">
        <f t="shared" si="100"/>
        <v>128.19999999999999</v>
      </c>
      <c r="M527" s="26"/>
      <c r="AE527" s="31">
        <f>O508</f>
        <v>140.05218055555554</v>
      </c>
      <c r="AF527" s="37">
        <f t="shared" si="108"/>
        <v>155.67087785050231</v>
      </c>
      <c r="AG527" s="37">
        <f t="shared" si="108"/>
        <v>124.43348326060878</v>
      </c>
    </row>
    <row r="528" spans="1:33" ht="17" thickTop="1" thickBot="1" x14ac:dyDescent="0.25">
      <c r="A528" s="33" t="s">
        <v>221</v>
      </c>
      <c r="C528" s="41">
        <v>6</v>
      </c>
      <c r="D528" s="41">
        <v>1</v>
      </c>
      <c r="E528" s="41">
        <v>21669.65</v>
      </c>
      <c r="F528" s="41"/>
      <c r="G528" s="25">
        <f t="shared" si="106"/>
        <v>0</v>
      </c>
      <c r="H528" s="25" t="str">
        <f t="shared" si="107"/>
        <v>F</v>
      </c>
      <c r="I528" s="41">
        <v>137</v>
      </c>
      <c r="J528" s="41">
        <v>56.9</v>
      </c>
      <c r="K528">
        <f t="shared" si="99"/>
        <v>183.45</v>
      </c>
      <c r="L528">
        <f t="shared" si="100"/>
        <v>149.21800000000002</v>
      </c>
      <c r="M528" s="26">
        <f>AVERAGE(K528:L528)</f>
        <v>166.334</v>
      </c>
      <c r="N528" s="27">
        <f>AVERAGE(M528:M530)</f>
        <v>151.602</v>
      </c>
      <c r="AD528" s="42">
        <f>N528</f>
        <v>151.602</v>
      </c>
      <c r="AE528" s="31">
        <f>O508</f>
        <v>140.05218055555554</v>
      </c>
      <c r="AF528" s="37">
        <f t="shared" si="108"/>
        <v>155.67087785050231</v>
      </c>
      <c r="AG528" s="37">
        <f t="shared" si="108"/>
        <v>124.43348326060878</v>
      </c>
    </row>
    <row r="529" spans="1:33" ht="17" thickTop="1" thickBot="1" x14ac:dyDescent="0.25">
      <c r="A529" s="33" t="s">
        <v>222</v>
      </c>
      <c r="D529">
        <v>2</v>
      </c>
      <c r="E529" s="43">
        <v>8209.42</v>
      </c>
      <c r="F529" s="43"/>
      <c r="G529" s="25">
        <f t="shared" si="106"/>
        <v>0</v>
      </c>
      <c r="H529" s="25" t="str">
        <f t="shared" si="107"/>
        <v>F</v>
      </c>
      <c r="I529" s="43">
        <v>148.1</v>
      </c>
      <c r="J529" s="43">
        <v>64.7</v>
      </c>
      <c r="K529">
        <f t="shared" si="99"/>
        <v>159.58500000000004</v>
      </c>
      <c r="L529">
        <f t="shared" si="100"/>
        <v>96.333999999999946</v>
      </c>
      <c r="M529" s="26">
        <f>AVERAGE(K529:L529)</f>
        <v>127.95949999999999</v>
      </c>
      <c r="AD529">
        <f>N528</f>
        <v>151.602</v>
      </c>
      <c r="AE529" s="31">
        <f>O508</f>
        <v>140.05218055555554</v>
      </c>
      <c r="AF529" s="37">
        <f t="shared" si="108"/>
        <v>155.67087785050231</v>
      </c>
      <c r="AG529" s="37">
        <f t="shared" si="108"/>
        <v>124.43348326060878</v>
      </c>
    </row>
    <row r="530" spans="1:33" ht="17" thickTop="1" thickBot="1" x14ac:dyDescent="0.25">
      <c r="A530" s="33" t="s">
        <v>223</v>
      </c>
      <c r="D530">
        <v>3</v>
      </c>
      <c r="E530" s="43">
        <v>16562.87</v>
      </c>
      <c r="F530" s="43"/>
      <c r="G530" s="25">
        <f t="shared" si="106"/>
        <v>0</v>
      </c>
      <c r="H530" s="25" t="str">
        <f t="shared" si="107"/>
        <v>F</v>
      </c>
      <c r="I530" s="43">
        <v>142.1</v>
      </c>
      <c r="J530" s="43">
        <v>57</v>
      </c>
      <c r="K530">
        <f t="shared" si="99"/>
        <v>172.48500000000001</v>
      </c>
      <c r="L530">
        <f t="shared" si="100"/>
        <v>148.53999999999996</v>
      </c>
      <c r="M530" s="26">
        <f>AVERAGE(K530:L530)</f>
        <v>160.51249999999999</v>
      </c>
      <c r="AD530">
        <f>N528</f>
        <v>151.602</v>
      </c>
      <c r="AE530" s="31">
        <f>O508</f>
        <v>140.05218055555554</v>
      </c>
      <c r="AF530" s="37">
        <f t="shared" si="108"/>
        <v>155.67087785050231</v>
      </c>
      <c r="AG530" s="37">
        <f t="shared" si="108"/>
        <v>124.43348326060878</v>
      </c>
    </row>
    <row r="531" spans="1:33" ht="17" thickTop="1" thickBot="1" x14ac:dyDescent="0.25">
      <c r="D531" t="s">
        <v>208</v>
      </c>
      <c r="E531">
        <f>AVERAGE(E528:E530)</f>
        <v>15480.646666666667</v>
      </c>
      <c r="F531" t="e">
        <f>AVERAGE(F528:F530)</f>
        <v>#DIV/0!</v>
      </c>
      <c r="G531" s="25" t="e">
        <f t="shared" si="106"/>
        <v>#DIV/0!</v>
      </c>
      <c r="H531" s="25" t="e">
        <f t="shared" si="107"/>
        <v>#DIV/0!</v>
      </c>
      <c r="I531">
        <f>AVERAGE(I528:I530)</f>
        <v>142.4</v>
      </c>
      <c r="J531">
        <f>AVERAGE(J528:J530)</f>
        <v>59.533333333333331</v>
      </c>
      <c r="K531">
        <f t="shared" si="99"/>
        <v>171.83999999999997</v>
      </c>
      <c r="L531">
        <f t="shared" si="100"/>
        <v>131.36399999999998</v>
      </c>
      <c r="M531" s="26"/>
    </row>
    <row r="532" spans="1:33" s="25" customFormat="1" ht="17" thickTop="1" thickBot="1" x14ac:dyDescent="0.25">
      <c r="A532" s="23" t="s">
        <v>204</v>
      </c>
      <c r="B532" s="24" t="s">
        <v>248</v>
      </c>
      <c r="C532" s="25">
        <v>1</v>
      </c>
      <c r="D532" s="25">
        <v>1</v>
      </c>
      <c r="E532" s="25">
        <v>2867.95</v>
      </c>
      <c r="G532" s="25">
        <f>F532/E532</f>
        <v>0</v>
      </c>
      <c r="H532" s="25" t="str">
        <f>IF(G532&lt;1.5, "F", "G")</f>
        <v>F</v>
      </c>
      <c r="I532" s="25">
        <v>127.1</v>
      </c>
      <c r="J532" s="25">
        <v>47</v>
      </c>
      <c r="K532" s="25">
        <f t="shared" si="99"/>
        <v>204.73500000000001</v>
      </c>
      <c r="L532" s="25">
        <f t="shared" si="100"/>
        <v>216.33999999999997</v>
      </c>
      <c r="M532" s="26">
        <f>AVERAGE(K532:L532)</f>
        <v>210.53749999999999</v>
      </c>
      <c r="N532" s="27">
        <f>AVERAGE(M532:M534)</f>
        <v>201.40633333333335</v>
      </c>
      <c r="O532" s="45">
        <f>AVERAGE(N532,N536,N540,N544,N548,N552)</f>
        <v>197.58813888888892</v>
      </c>
      <c r="P532" s="25">
        <f>AVERAGE(K532:K534,K536:K538,K540:K542,K544:K546,K548:K550,K552:K554)</f>
        <v>199.51527777777781</v>
      </c>
      <c r="Q532" s="25">
        <f>AVERAGE(L532:L534,L536:L538,L540:L542,L544:L546,L548:L550,L552:L554)</f>
        <v>195.66099999999994</v>
      </c>
      <c r="S532" s="46">
        <f>_xlfn.STDEV.S(M532:M534,M536:M538,M540,M544:M546,M548:M550,M552:M554, M542, M541)</f>
        <v>12.388769709137623</v>
      </c>
      <c r="T532">
        <f t="shared" ref="T532:U532" si="109">AVERAGE(I532:I555)</f>
        <v>129.52777777777783</v>
      </c>
      <c r="U532">
        <f t="shared" si="109"/>
        <v>50.04999999999999</v>
      </c>
      <c r="AD532" s="31">
        <f>$N$532</f>
        <v>201.40633333333335</v>
      </c>
      <c r="AE532" s="31">
        <f>O532</f>
        <v>197.58813888888892</v>
      </c>
      <c r="AF532" s="47">
        <f>O532+S532</f>
        <v>209.97690859802654</v>
      </c>
      <c r="AG532" s="47">
        <f>O532-S532</f>
        <v>185.1993691797513</v>
      </c>
    </row>
    <row r="533" spans="1:33" ht="17" thickTop="1" thickBot="1" x14ac:dyDescent="0.25">
      <c r="A533" s="33" t="s">
        <v>206</v>
      </c>
      <c r="D533">
        <v>2</v>
      </c>
      <c r="E533">
        <v>2426.65</v>
      </c>
      <c r="G533" s="25">
        <v>131.1</v>
      </c>
      <c r="H533" s="25">
        <v>50.6</v>
      </c>
      <c r="I533">
        <v>131.1</v>
      </c>
      <c r="J533">
        <v>50.6</v>
      </c>
      <c r="K533">
        <f t="shared" si="99"/>
        <v>196.13500000000005</v>
      </c>
      <c r="L533">
        <f t="shared" si="100"/>
        <v>191.93199999999996</v>
      </c>
      <c r="M533" s="26">
        <f>AVERAGE(K533:L533)</f>
        <v>194.0335</v>
      </c>
      <c r="AD533">
        <f>N532</f>
        <v>201.40633333333335</v>
      </c>
      <c r="AE533" s="31">
        <f>O532</f>
        <v>197.58813888888892</v>
      </c>
      <c r="AF533" s="37">
        <f t="shared" ref="AF533:AG548" si="110">AF532</f>
        <v>209.97690859802654</v>
      </c>
      <c r="AG533" s="37">
        <f t="shared" si="110"/>
        <v>185.1993691797513</v>
      </c>
    </row>
    <row r="534" spans="1:33" ht="17" thickTop="1" thickBot="1" x14ac:dyDescent="0.25">
      <c r="A534" s="33" t="s">
        <v>207</v>
      </c>
      <c r="D534">
        <v>3</v>
      </c>
      <c r="E534">
        <v>2099.8000000000002</v>
      </c>
      <c r="G534" s="25">
        <f t="shared" ref="G534:G584" si="111">F534/E534</f>
        <v>0</v>
      </c>
      <c r="H534" s="25" t="str">
        <f t="shared" ref="H534:H559" si="112">IF(G534&lt;1.5, "F", "G")</f>
        <v>F</v>
      </c>
      <c r="I534" s="38">
        <v>128.4</v>
      </c>
      <c r="J534" s="38">
        <v>49.8</v>
      </c>
      <c r="K534">
        <f t="shared" si="99"/>
        <v>201.94</v>
      </c>
      <c r="L534">
        <f t="shared" si="100"/>
        <v>197.35599999999999</v>
      </c>
      <c r="M534" s="26">
        <f>AVERAGE(K534:L534)</f>
        <v>199.648</v>
      </c>
      <c r="AD534">
        <f>N532</f>
        <v>201.40633333333335</v>
      </c>
      <c r="AE534" s="31">
        <f>O532</f>
        <v>197.58813888888892</v>
      </c>
      <c r="AF534" s="37">
        <f t="shared" si="110"/>
        <v>209.97690859802654</v>
      </c>
      <c r="AG534" s="37">
        <f t="shared" si="110"/>
        <v>185.1993691797513</v>
      </c>
    </row>
    <row r="535" spans="1:33" ht="17" thickTop="1" thickBot="1" x14ac:dyDescent="0.25">
      <c r="D535" t="s">
        <v>208</v>
      </c>
      <c r="E535">
        <f>AVERAGE(E532:E534)</f>
        <v>2464.8000000000002</v>
      </c>
      <c r="F535" t="e">
        <f>AVERAGE(F532:F534)</f>
        <v>#DIV/0!</v>
      </c>
      <c r="G535" s="25" t="e">
        <f t="shared" si="111"/>
        <v>#DIV/0!</v>
      </c>
      <c r="H535" s="25" t="e">
        <f t="shared" si="112"/>
        <v>#DIV/0!</v>
      </c>
      <c r="I535">
        <f>AVERAGE(I532:I534)</f>
        <v>128.86666666666667</v>
      </c>
      <c r="J535">
        <f>AVERAGE(J532:J534)</f>
        <v>49.133333333333326</v>
      </c>
      <c r="K535">
        <f t="shared" si="99"/>
        <v>200.93666666666667</v>
      </c>
      <c r="L535">
        <f t="shared" si="100"/>
        <v>201.87600000000003</v>
      </c>
      <c r="M535" s="26"/>
      <c r="AE535" s="31">
        <f>O532</f>
        <v>197.58813888888892</v>
      </c>
      <c r="AF535" s="37">
        <f t="shared" si="110"/>
        <v>209.97690859802654</v>
      </c>
      <c r="AG535" s="37">
        <f t="shared" si="110"/>
        <v>185.1993691797513</v>
      </c>
    </row>
    <row r="536" spans="1:33" ht="17" thickTop="1" thickBot="1" x14ac:dyDescent="0.25">
      <c r="A536" s="33" t="s">
        <v>209</v>
      </c>
      <c r="C536" s="29">
        <v>2</v>
      </c>
      <c r="D536" s="29">
        <v>1</v>
      </c>
      <c r="E536">
        <v>1096.27</v>
      </c>
      <c r="G536" s="25">
        <f t="shared" si="111"/>
        <v>0</v>
      </c>
      <c r="H536" s="25" t="str">
        <f t="shared" si="112"/>
        <v>F</v>
      </c>
      <c r="I536" s="38">
        <v>127.4</v>
      </c>
      <c r="J536" s="38">
        <v>49.9</v>
      </c>
      <c r="K536">
        <f t="shared" si="99"/>
        <v>204.08999999999997</v>
      </c>
      <c r="L536">
        <f t="shared" si="100"/>
        <v>196.678</v>
      </c>
      <c r="M536" s="26">
        <f>AVERAGE(K536:L536)</f>
        <v>200.38399999999999</v>
      </c>
      <c r="N536" s="27">
        <f>AVERAGE(M536:M538)</f>
        <v>193.29766666666669</v>
      </c>
      <c r="AD536" s="39">
        <f>$N$536</f>
        <v>193.29766666666669</v>
      </c>
      <c r="AE536" s="31">
        <f>O532</f>
        <v>197.58813888888892</v>
      </c>
      <c r="AF536" s="37">
        <f t="shared" si="110"/>
        <v>209.97690859802654</v>
      </c>
      <c r="AG536" s="37">
        <f t="shared" si="110"/>
        <v>185.1993691797513</v>
      </c>
    </row>
    <row r="537" spans="1:33" ht="17" thickTop="1" thickBot="1" x14ac:dyDescent="0.25">
      <c r="A537" s="33" t="s">
        <v>210</v>
      </c>
      <c r="D537">
        <v>2</v>
      </c>
      <c r="E537">
        <v>2214.06</v>
      </c>
      <c r="G537" s="25">
        <f t="shared" si="111"/>
        <v>0</v>
      </c>
      <c r="H537" s="25" t="str">
        <f t="shared" si="112"/>
        <v>F</v>
      </c>
      <c r="I537" s="38">
        <v>130.4</v>
      </c>
      <c r="J537" s="38">
        <v>51.6</v>
      </c>
      <c r="K537">
        <f t="shared" si="99"/>
        <v>197.64</v>
      </c>
      <c r="L537">
        <f t="shared" si="100"/>
        <v>185.15199999999999</v>
      </c>
      <c r="M537" s="26">
        <f>AVERAGE(K537:L537)</f>
        <v>191.39599999999999</v>
      </c>
      <c r="AD537" s="39">
        <f>$N$536</f>
        <v>193.29766666666669</v>
      </c>
      <c r="AE537" s="31">
        <f>O532</f>
        <v>197.58813888888892</v>
      </c>
      <c r="AF537" s="37">
        <f t="shared" si="110"/>
        <v>209.97690859802654</v>
      </c>
      <c r="AG537" s="37">
        <f t="shared" si="110"/>
        <v>185.1993691797513</v>
      </c>
    </row>
    <row r="538" spans="1:33" ht="17" thickTop="1" thickBot="1" x14ac:dyDescent="0.25">
      <c r="A538" s="33" t="s">
        <v>211</v>
      </c>
      <c r="D538">
        <v>3</v>
      </c>
      <c r="E538">
        <v>3694.98</v>
      </c>
      <c r="G538" s="25">
        <f t="shared" si="111"/>
        <v>0</v>
      </c>
      <c r="H538" s="25" t="str">
        <f t="shared" si="112"/>
        <v>F</v>
      </c>
      <c r="I538" s="38">
        <v>134.4</v>
      </c>
      <c r="J538" s="38">
        <v>51.3</v>
      </c>
      <c r="K538">
        <f t="shared" si="99"/>
        <v>189.04000000000002</v>
      </c>
      <c r="L538">
        <f t="shared" si="100"/>
        <v>187.18599999999998</v>
      </c>
      <c r="M538" s="26">
        <f>AVERAGE(K538:L538)</f>
        <v>188.113</v>
      </c>
      <c r="AD538" s="39">
        <f>$N$536</f>
        <v>193.29766666666669</v>
      </c>
      <c r="AE538" s="31">
        <f>O532</f>
        <v>197.58813888888892</v>
      </c>
      <c r="AF538" s="37">
        <f t="shared" si="110"/>
        <v>209.97690859802654</v>
      </c>
      <c r="AG538" s="37">
        <f t="shared" si="110"/>
        <v>185.1993691797513</v>
      </c>
    </row>
    <row r="539" spans="1:33" ht="17" thickTop="1" thickBot="1" x14ac:dyDescent="0.25">
      <c r="D539" t="s">
        <v>208</v>
      </c>
      <c r="E539">
        <f>AVERAGE(E536:E538)</f>
        <v>2335.103333333333</v>
      </c>
      <c r="F539" t="e">
        <f>AVERAGE(F536:F538)</f>
        <v>#DIV/0!</v>
      </c>
      <c r="G539" s="25" t="e">
        <f t="shared" si="111"/>
        <v>#DIV/0!</v>
      </c>
      <c r="H539" s="25" t="e">
        <f t="shared" si="112"/>
        <v>#DIV/0!</v>
      </c>
      <c r="I539">
        <f>AVERAGE(I536:I538)</f>
        <v>130.73333333333335</v>
      </c>
      <c r="J539">
        <f>AVERAGE(J536:J538)</f>
        <v>50.933333333333337</v>
      </c>
      <c r="K539">
        <f t="shared" si="99"/>
        <v>196.92333333333329</v>
      </c>
      <c r="L539">
        <f t="shared" si="100"/>
        <v>189.67199999999997</v>
      </c>
      <c r="M539" s="26"/>
      <c r="AE539" s="31">
        <f>O532</f>
        <v>197.58813888888892</v>
      </c>
      <c r="AF539" s="37">
        <f t="shared" si="110"/>
        <v>209.97690859802654</v>
      </c>
      <c r="AG539" s="37">
        <f t="shared" si="110"/>
        <v>185.1993691797513</v>
      </c>
    </row>
    <row r="540" spans="1:33" ht="17" thickTop="1" thickBot="1" x14ac:dyDescent="0.25">
      <c r="A540" s="33" t="s">
        <v>212</v>
      </c>
      <c r="C540" s="29">
        <v>3</v>
      </c>
      <c r="D540" s="29">
        <v>1</v>
      </c>
      <c r="E540" s="29">
        <v>572.26</v>
      </c>
      <c r="F540" s="29"/>
      <c r="G540" s="25">
        <f t="shared" si="111"/>
        <v>0</v>
      </c>
      <c r="H540" s="25" t="str">
        <f t="shared" si="112"/>
        <v>F</v>
      </c>
      <c r="I540" s="29">
        <v>142.4</v>
      </c>
      <c r="J540" s="29">
        <v>53.4</v>
      </c>
      <c r="K540">
        <f t="shared" si="99"/>
        <v>171.83999999999997</v>
      </c>
      <c r="L540">
        <f t="shared" si="100"/>
        <v>172.94799999999998</v>
      </c>
      <c r="M540" s="26">
        <f>AVERAGE(K540:L540)</f>
        <v>172.39399999999998</v>
      </c>
      <c r="N540" s="27">
        <f>AVERAGE(M540:M542)</f>
        <v>175.42866666666666</v>
      </c>
      <c r="AD540" s="39">
        <f>N540</f>
        <v>175.42866666666666</v>
      </c>
      <c r="AE540" s="31">
        <f>O532</f>
        <v>197.58813888888892</v>
      </c>
      <c r="AF540" s="37">
        <f t="shared" si="110"/>
        <v>209.97690859802654</v>
      </c>
      <c r="AG540" s="37">
        <f t="shared" si="110"/>
        <v>185.1993691797513</v>
      </c>
    </row>
    <row r="541" spans="1:33" ht="17" thickTop="1" thickBot="1" x14ac:dyDescent="0.25">
      <c r="A541" s="33" t="s">
        <v>213</v>
      </c>
      <c r="D541">
        <v>2</v>
      </c>
      <c r="E541" s="38">
        <v>53.4</v>
      </c>
      <c r="F541" s="38"/>
      <c r="G541" s="25">
        <f t="shared" si="111"/>
        <v>0</v>
      </c>
      <c r="H541" s="25" t="str">
        <f t="shared" si="112"/>
        <v>F</v>
      </c>
      <c r="I541" s="38">
        <v>138.4</v>
      </c>
      <c r="J541" s="38">
        <v>54.2</v>
      </c>
      <c r="K541">
        <f t="shared" si="99"/>
        <v>180.44</v>
      </c>
      <c r="L541">
        <f t="shared" si="100"/>
        <v>167.52399999999994</v>
      </c>
      <c r="M541" s="26">
        <f>AVERAGE(K541:L541)</f>
        <v>173.98199999999997</v>
      </c>
      <c r="AD541">
        <f>N540</f>
        <v>175.42866666666666</v>
      </c>
      <c r="AE541" s="31">
        <f>O532</f>
        <v>197.58813888888892</v>
      </c>
      <c r="AF541" s="37">
        <f t="shared" si="110"/>
        <v>209.97690859802654</v>
      </c>
      <c r="AG541" s="37">
        <f t="shared" si="110"/>
        <v>185.1993691797513</v>
      </c>
    </row>
    <row r="542" spans="1:33" ht="17" thickTop="1" thickBot="1" x14ac:dyDescent="0.25">
      <c r="A542" s="33" t="s">
        <v>214</v>
      </c>
      <c r="D542">
        <v>3</v>
      </c>
      <c r="E542" s="38">
        <v>974.72</v>
      </c>
      <c r="F542" s="38"/>
      <c r="G542" s="25">
        <f t="shared" si="111"/>
        <v>0</v>
      </c>
      <c r="H542" s="25" t="str">
        <f t="shared" si="112"/>
        <v>F</v>
      </c>
      <c r="I542" s="38">
        <v>141.4</v>
      </c>
      <c r="J542" s="38">
        <v>51.5</v>
      </c>
      <c r="K542">
        <f t="shared" si="99"/>
        <v>173.99</v>
      </c>
      <c r="L542">
        <f t="shared" si="100"/>
        <v>185.82999999999998</v>
      </c>
      <c r="M542" s="26">
        <f>AVERAGE(K542:L542)</f>
        <v>179.91</v>
      </c>
      <c r="AD542">
        <f>N540</f>
        <v>175.42866666666666</v>
      </c>
      <c r="AE542" s="31">
        <f>O532</f>
        <v>197.58813888888892</v>
      </c>
      <c r="AF542" s="37">
        <f t="shared" si="110"/>
        <v>209.97690859802654</v>
      </c>
      <c r="AG542" s="37">
        <f t="shared" si="110"/>
        <v>185.1993691797513</v>
      </c>
    </row>
    <row r="543" spans="1:33" ht="17" thickTop="1" thickBot="1" x14ac:dyDescent="0.25">
      <c r="D543" t="s">
        <v>208</v>
      </c>
      <c r="E543">
        <f>AVERAGE(E540:E542)</f>
        <v>533.46</v>
      </c>
      <c r="F543" t="e">
        <f>AVERAGE(F540:F542)</f>
        <v>#DIV/0!</v>
      </c>
      <c r="G543" s="25" t="e">
        <f t="shared" si="111"/>
        <v>#DIV/0!</v>
      </c>
      <c r="H543" s="25" t="e">
        <f t="shared" si="112"/>
        <v>#DIV/0!</v>
      </c>
      <c r="I543">
        <f>AVERAGE(I540:I542)</f>
        <v>140.73333333333335</v>
      </c>
      <c r="J543">
        <f>AVERAGE(J540:J542)</f>
        <v>53.033333333333331</v>
      </c>
      <c r="K543">
        <f t="shared" si="99"/>
        <v>175.42333333333329</v>
      </c>
      <c r="L543">
        <f t="shared" si="100"/>
        <v>175.43400000000003</v>
      </c>
      <c r="M543" s="26"/>
      <c r="AE543" s="31">
        <f>O532</f>
        <v>197.58813888888892</v>
      </c>
      <c r="AF543" s="37">
        <f t="shared" si="110"/>
        <v>209.97690859802654</v>
      </c>
      <c r="AG543" s="37">
        <f t="shared" si="110"/>
        <v>185.1993691797513</v>
      </c>
    </row>
    <row r="544" spans="1:33" ht="17" thickTop="1" thickBot="1" x14ac:dyDescent="0.25">
      <c r="A544" s="33" t="s">
        <v>215</v>
      </c>
      <c r="C544" s="29">
        <v>4</v>
      </c>
      <c r="D544" s="29">
        <v>1</v>
      </c>
      <c r="E544" s="29">
        <v>5077.16</v>
      </c>
      <c r="F544" s="29"/>
      <c r="G544" s="25">
        <f t="shared" si="111"/>
        <v>0</v>
      </c>
      <c r="H544" s="25" t="str">
        <f t="shared" si="112"/>
        <v>F</v>
      </c>
      <c r="I544" s="29">
        <v>124.7</v>
      </c>
      <c r="J544" s="29">
        <v>48.4</v>
      </c>
      <c r="K544">
        <f t="shared" si="99"/>
        <v>209.89499999999998</v>
      </c>
      <c r="L544">
        <f t="shared" si="100"/>
        <v>206.84800000000001</v>
      </c>
      <c r="M544" s="26">
        <f>AVERAGE(K544:L544)</f>
        <v>208.3715</v>
      </c>
      <c r="N544" s="27">
        <f>AVERAGE(M544:M546)</f>
        <v>202.63583333333335</v>
      </c>
      <c r="AD544" s="39">
        <f>N544</f>
        <v>202.63583333333335</v>
      </c>
      <c r="AE544" s="31">
        <f>O532</f>
        <v>197.58813888888892</v>
      </c>
      <c r="AF544" s="37">
        <f t="shared" si="110"/>
        <v>209.97690859802654</v>
      </c>
      <c r="AG544" s="37">
        <f t="shared" si="110"/>
        <v>185.1993691797513</v>
      </c>
    </row>
    <row r="545" spans="1:33" ht="17" thickTop="1" thickBot="1" x14ac:dyDescent="0.25">
      <c r="A545" s="33" t="s">
        <v>216</v>
      </c>
      <c r="D545">
        <v>2</v>
      </c>
      <c r="E545" s="38">
        <v>2176.54</v>
      </c>
      <c r="F545" s="38"/>
      <c r="G545" s="25">
        <f t="shared" si="111"/>
        <v>0</v>
      </c>
      <c r="H545" s="25" t="str">
        <f t="shared" si="112"/>
        <v>F</v>
      </c>
      <c r="I545" s="38">
        <v>129.69999999999999</v>
      </c>
      <c r="J545" s="38">
        <v>50.6</v>
      </c>
      <c r="K545">
        <f t="shared" si="99"/>
        <v>199.14500000000004</v>
      </c>
      <c r="L545">
        <f t="shared" si="100"/>
        <v>191.93199999999996</v>
      </c>
      <c r="M545" s="26">
        <f>AVERAGE(K545:L545)</f>
        <v>195.5385</v>
      </c>
      <c r="AD545">
        <f>N544</f>
        <v>202.63583333333335</v>
      </c>
      <c r="AE545" s="31">
        <f>O532</f>
        <v>197.58813888888892</v>
      </c>
      <c r="AF545" s="37">
        <f t="shared" si="110"/>
        <v>209.97690859802654</v>
      </c>
      <c r="AG545" s="37">
        <f t="shared" si="110"/>
        <v>185.1993691797513</v>
      </c>
    </row>
    <row r="546" spans="1:33" ht="17" thickTop="1" thickBot="1" x14ac:dyDescent="0.25">
      <c r="A546" s="33" t="s">
        <v>217</v>
      </c>
      <c r="D546">
        <v>3</v>
      </c>
      <c r="E546" s="38">
        <v>1478.28</v>
      </c>
      <c r="F546" s="38"/>
      <c r="G546" s="25">
        <f t="shared" si="111"/>
        <v>0</v>
      </c>
      <c r="H546" s="25" t="str">
        <f t="shared" si="112"/>
        <v>F</v>
      </c>
      <c r="I546" s="38">
        <v>125.3</v>
      </c>
      <c r="J546" s="38">
        <v>49.5</v>
      </c>
      <c r="K546">
        <f t="shared" si="99"/>
        <v>208.60500000000002</v>
      </c>
      <c r="L546">
        <f t="shared" si="100"/>
        <v>199.39</v>
      </c>
      <c r="M546" s="26">
        <f>AVERAGE(K546:L546)</f>
        <v>203.9975</v>
      </c>
      <c r="AD546">
        <f>N544</f>
        <v>202.63583333333335</v>
      </c>
      <c r="AE546" s="31">
        <f>O532</f>
        <v>197.58813888888892</v>
      </c>
      <c r="AF546" s="37">
        <f t="shared" si="110"/>
        <v>209.97690859802654</v>
      </c>
      <c r="AG546" s="37">
        <f t="shared" si="110"/>
        <v>185.1993691797513</v>
      </c>
    </row>
    <row r="547" spans="1:33" ht="17" thickTop="1" thickBot="1" x14ac:dyDescent="0.25">
      <c r="D547" t="s">
        <v>208</v>
      </c>
      <c r="E547">
        <f>AVERAGE(E544:E546)</f>
        <v>2910.66</v>
      </c>
      <c r="F547" t="e">
        <f>AVERAGE(F544:F546)</f>
        <v>#DIV/0!</v>
      </c>
      <c r="G547" s="25" t="e">
        <f t="shared" si="111"/>
        <v>#DIV/0!</v>
      </c>
      <c r="H547" s="25" t="e">
        <f t="shared" si="112"/>
        <v>#DIV/0!</v>
      </c>
      <c r="I547">
        <f>AVERAGE(I544:I546)</f>
        <v>126.56666666666666</v>
      </c>
      <c r="J547">
        <f>AVERAGE(J544:J546)</f>
        <v>49.5</v>
      </c>
      <c r="K547">
        <f t="shared" si="99"/>
        <v>205.88166666666666</v>
      </c>
      <c r="L547">
        <f t="shared" si="100"/>
        <v>199.39</v>
      </c>
      <c r="M547" s="26"/>
      <c r="AE547" s="31">
        <f>O532</f>
        <v>197.58813888888892</v>
      </c>
      <c r="AF547" s="37">
        <f t="shared" si="110"/>
        <v>209.97690859802654</v>
      </c>
      <c r="AG547" s="37">
        <f t="shared" si="110"/>
        <v>185.1993691797513</v>
      </c>
    </row>
    <row r="548" spans="1:33" ht="17" thickTop="1" thickBot="1" x14ac:dyDescent="0.25">
      <c r="A548" s="33" t="s">
        <v>218</v>
      </c>
      <c r="C548" s="29">
        <v>5</v>
      </c>
      <c r="D548" s="29">
        <v>1</v>
      </c>
      <c r="E548" s="29">
        <v>1803.79</v>
      </c>
      <c r="F548" s="29"/>
      <c r="G548" s="25">
        <f t="shared" si="111"/>
        <v>0</v>
      </c>
      <c r="H548" s="25" t="str">
        <f t="shared" si="112"/>
        <v>F</v>
      </c>
      <c r="I548" s="29">
        <v>124.3</v>
      </c>
      <c r="J548" s="29">
        <v>47.6</v>
      </c>
      <c r="K548">
        <f t="shared" si="99"/>
        <v>210.755</v>
      </c>
      <c r="L548">
        <f t="shared" si="100"/>
        <v>212.27199999999999</v>
      </c>
      <c r="M548" s="26">
        <f>AVERAGE(K548:L548)</f>
        <v>211.51349999999999</v>
      </c>
      <c r="N548" s="27">
        <f>AVERAGE(M548:M550)</f>
        <v>205.59883333333335</v>
      </c>
      <c r="AD548" s="39">
        <f>N548</f>
        <v>205.59883333333335</v>
      </c>
      <c r="AE548" s="31">
        <f>O532</f>
        <v>197.58813888888892</v>
      </c>
      <c r="AF548" s="37">
        <f t="shared" si="110"/>
        <v>209.97690859802654</v>
      </c>
      <c r="AG548" s="37">
        <f t="shared" si="110"/>
        <v>185.1993691797513</v>
      </c>
    </row>
    <row r="549" spans="1:33" ht="17" thickTop="1" thickBot="1" x14ac:dyDescent="0.25">
      <c r="A549" s="33" t="s">
        <v>219</v>
      </c>
      <c r="D549">
        <v>2</v>
      </c>
      <c r="E549" s="38">
        <v>3331.02</v>
      </c>
      <c r="F549" s="38"/>
      <c r="G549" s="25">
        <f t="shared" si="111"/>
        <v>0</v>
      </c>
      <c r="H549" s="25" t="str">
        <f t="shared" si="112"/>
        <v>F</v>
      </c>
      <c r="I549" s="38">
        <v>125.3</v>
      </c>
      <c r="J549" s="38">
        <v>50.8</v>
      </c>
      <c r="K549">
        <f t="shared" si="99"/>
        <v>208.60500000000002</v>
      </c>
      <c r="L549">
        <f t="shared" si="100"/>
        <v>190.57600000000002</v>
      </c>
      <c r="M549" s="26">
        <f>AVERAGE(K549:L549)</f>
        <v>199.59050000000002</v>
      </c>
      <c r="AD549">
        <f>N548</f>
        <v>205.59883333333335</v>
      </c>
      <c r="AE549" s="31">
        <f>O532</f>
        <v>197.58813888888892</v>
      </c>
      <c r="AF549" s="37">
        <f t="shared" ref="AF549:AG554" si="113">AF548</f>
        <v>209.97690859802654</v>
      </c>
      <c r="AG549" s="37">
        <f t="shared" si="113"/>
        <v>185.1993691797513</v>
      </c>
    </row>
    <row r="550" spans="1:33" ht="17" thickTop="1" thickBot="1" x14ac:dyDescent="0.25">
      <c r="A550" s="33" t="s">
        <v>220</v>
      </c>
      <c r="D550">
        <v>3</v>
      </c>
      <c r="E550" s="38">
        <v>5273.64</v>
      </c>
      <c r="F550" s="38"/>
      <c r="G550" s="25">
        <f t="shared" si="111"/>
        <v>0</v>
      </c>
      <c r="H550" s="25" t="str">
        <f t="shared" si="112"/>
        <v>F</v>
      </c>
      <c r="I550" s="38">
        <v>125.3</v>
      </c>
      <c r="J550" s="38">
        <v>49</v>
      </c>
      <c r="K550">
        <f t="shared" si="99"/>
        <v>208.60500000000002</v>
      </c>
      <c r="L550">
        <f t="shared" si="100"/>
        <v>202.77999999999997</v>
      </c>
      <c r="M550" s="48">
        <f>AVERAGE(K550:L550)</f>
        <v>205.6925</v>
      </c>
      <c r="AD550">
        <f>N548</f>
        <v>205.59883333333335</v>
      </c>
      <c r="AE550" s="31">
        <f>O532</f>
        <v>197.58813888888892</v>
      </c>
      <c r="AF550" s="37">
        <f t="shared" si="113"/>
        <v>209.97690859802654</v>
      </c>
      <c r="AG550" s="37">
        <f t="shared" si="113"/>
        <v>185.1993691797513</v>
      </c>
    </row>
    <row r="551" spans="1:33" ht="17" thickTop="1" thickBot="1" x14ac:dyDescent="0.25">
      <c r="D551" t="s">
        <v>208</v>
      </c>
      <c r="E551">
        <f>AVERAGE(E548:E550)</f>
        <v>3469.4833333333336</v>
      </c>
      <c r="F551" t="e">
        <f>AVERAGE(F548:F550)</f>
        <v>#DIV/0!</v>
      </c>
      <c r="G551" s="25" t="e">
        <f t="shared" si="111"/>
        <v>#DIV/0!</v>
      </c>
      <c r="H551" s="25" t="e">
        <f t="shared" si="112"/>
        <v>#DIV/0!</v>
      </c>
      <c r="I551">
        <f>AVERAGE(I548:I550)</f>
        <v>124.96666666666665</v>
      </c>
      <c r="J551">
        <f>AVERAGE(J548:J550)</f>
        <v>49.133333333333333</v>
      </c>
      <c r="K551">
        <f t="shared" si="99"/>
        <v>209.32166666666672</v>
      </c>
      <c r="L551">
        <f t="shared" si="100"/>
        <v>201.87599999999998</v>
      </c>
      <c r="M551" s="26"/>
      <c r="AE551" s="31">
        <f>O532</f>
        <v>197.58813888888892</v>
      </c>
      <c r="AF551" s="37">
        <f t="shared" si="113"/>
        <v>209.97690859802654</v>
      </c>
      <c r="AG551" s="37">
        <f t="shared" si="113"/>
        <v>185.1993691797513</v>
      </c>
    </row>
    <row r="552" spans="1:33" ht="17" thickTop="1" thickBot="1" x14ac:dyDescent="0.25">
      <c r="A552" s="33" t="s">
        <v>221</v>
      </c>
      <c r="C552" s="41">
        <v>6</v>
      </c>
      <c r="D552" s="41">
        <v>1</v>
      </c>
      <c r="E552" s="41">
        <v>3630.63</v>
      </c>
      <c r="F552" s="41"/>
      <c r="G552" s="25">
        <f t="shared" si="111"/>
        <v>0</v>
      </c>
      <c r="H552" s="25" t="str">
        <f t="shared" si="112"/>
        <v>F</v>
      </c>
      <c r="I552" s="41">
        <v>129.30000000000001</v>
      </c>
      <c r="J552" s="41">
        <v>49.5</v>
      </c>
      <c r="K552">
        <f t="shared" si="99"/>
        <v>200.005</v>
      </c>
      <c r="L552">
        <f t="shared" si="100"/>
        <v>199.39</v>
      </c>
      <c r="M552" s="26">
        <f>AVERAGE(K552:L552)</f>
        <v>199.69749999999999</v>
      </c>
      <c r="N552" s="27">
        <f>AVERAGE(M552:M554)</f>
        <v>207.16150000000002</v>
      </c>
      <c r="AD552" s="42">
        <f>N552</f>
        <v>207.16150000000002</v>
      </c>
      <c r="AE552" s="31">
        <f>O532</f>
        <v>197.58813888888892</v>
      </c>
      <c r="AF552" s="37">
        <f t="shared" si="113"/>
        <v>209.97690859802654</v>
      </c>
      <c r="AG552" s="37">
        <f t="shared" si="113"/>
        <v>185.1993691797513</v>
      </c>
    </row>
    <row r="553" spans="1:33" ht="17" thickTop="1" thickBot="1" x14ac:dyDescent="0.25">
      <c r="A553" s="33" t="s">
        <v>222</v>
      </c>
      <c r="D553">
        <v>2</v>
      </c>
      <c r="E553" s="43">
        <v>49.5</v>
      </c>
      <c r="F553" s="43"/>
      <c r="G553" s="25">
        <f t="shared" si="111"/>
        <v>0</v>
      </c>
      <c r="H553" s="25" t="str">
        <f t="shared" si="112"/>
        <v>F</v>
      </c>
      <c r="I553" s="43">
        <v>124.1</v>
      </c>
      <c r="J553" s="43">
        <v>47.7</v>
      </c>
      <c r="K553">
        <f t="shared" si="99"/>
        <v>211.185</v>
      </c>
      <c r="L553">
        <f t="shared" si="100"/>
        <v>211.59399999999999</v>
      </c>
      <c r="M553" s="26">
        <f>AVERAGE(K553:L553)</f>
        <v>211.3895</v>
      </c>
      <c r="AD553">
        <f>N552</f>
        <v>207.16150000000002</v>
      </c>
      <c r="AE553" s="31">
        <f>O532</f>
        <v>197.58813888888892</v>
      </c>
      <c r="AF553" s="37">
        <f t="shared" si="113"/>
        <v>209.97690859802654</v>
      </c>
      <c r="AG553" s="37">
        <f t="shared" si="113"/>
        <v>185.1993691797513</v>
      </c>
    </row>
    <row r="554" spans="1:33" ht="17" thickTop="1" thickBot="1" x14ac:dyDescent="0.25">
      <c r="A554" s="33" t="s">
        <v>223</v>
      </c>
      <c r="D554">
        <v>3</v>
      </c>
      <c r="E554" s="43">
        <v>4674.67</v>
      </c>
      <c r="F554" s="43"/>
      <c r="G554" s="25">
        <f t="shared" si="111"/>
        <v>0</v>
      </c>
      <c r="H554" s="25" t="str">
        <f t="shared" si="112"/>
        <v>F</v>
      </c>
      <c r="I554" s="43">
        <v>122.5</v>
      </c>
      <c r="J554" s="43">
        <v>48.5</v>
      </c>
      <c r="K554">
        <f t="shared" si="99"/>
        <v>214.625</v>
      </c>
      <c r="L554">
        <f t="shared" si="100"/>
        <v>206.17000000000002</v>
      </c>
      <c r="M554" s="26">
        <f>AVERAGE(K554:L554)</f>
        <v>210.39750000000001</v>
      </c>
      <c r="AD554">
        <f>N552</f>
        <v>207.16150000000002</v>
      </c>
      <c r="AE554" s="31">
        <f>O532</f>
        <v>197.58813888888892</v>
      </c>
      <c r="AF554" s="37">
        <f t="shared" si="113"/>
        <v>209.97690859802654</v>
      </c>
      <c r="AG554" s="37">
        <f t="shared" si="113"/>
        <v>185.1993691797513</v>
      </c>
    </row>
    <row r="555" spans="1:33" ht="17" thickTop="1" thickBot="1" x14ac:dyDescent="0.25">
      <c r="D555" t="s">
        <v>208</v>
      </c>
      <c r="E555">
        <f>AVERAGE(E552:E554)</f>
        <v>2784.9333333333329</v>
      </c>
      <c r="F555" t="e">
        <f>AVERAGE(F552:F554)</f>
        <v>#DIV/0!</v>
      </c>
      <c r="G555" s="25" t="e">
        <f t="shared" si="111"/>
        <v>#DIV/0!</v>
      </c>
      <c r="H555" s="25" t="e">
        <f t="shared" si="112"/>
        <v>#DIV/0!</v>
      </c>
      <c r="I555">
        <f>AVERAGE(I552:I554)</f>
        <v>125.3</v>
      </c>
      <c r="J555">
        <f>AVERAGE(J552:J554)</f>
        <v>48.566666666666663</v>
      </c>
      <c r="K555">
        <f t="shared" si="99"/>
        <v>208.60500000000002</v>
      </c>
      <c r="L555">
        <f t="shared" si="100"/>
        <v>205.71800000000002</v>
      </c>
      <c r="M555" s="26"/>
    </row>
    <row r="556" spans="1:33" s="25" customFormat="1" ht="17" thickTop="1" thickBot="1" x14ac:dyDescent="0.25">
      <c r="A556" s="23" t="s">
        <v>204</v>
      </c>
      <c r="B556" s="24" t="s">
        <v>249</v>
      </c>
      <c r="C556" s="25">
        <v>1</v>
      </c>
      <c r="D556" s="25">
        <v>1</v>
      </c>
      <c r="E556" s="25">
        <v>884.03</v>
      </c>
      <c r="G556" s="25">
        <f t="shared" si="111"/>
        <v>0</v>
      </c>
      <c r="H556" s="25" t="str">
        <f t="shared" si="112"/>
        <v>F</v>
      </c>
      <c r="I556" s="25">
        <v>127.5</v>
      </c>
      <c r="J556" s="25">
        <v>53.4</v>
      </c>
      <c r="K556" s="25">
        <f t="shared" si="99"/>
        <v>203.875</v>
      </c>
      <c r="L556" s="25">
        <f t="shared" si="100"/>
        <v>172.94799999999998</v>
      </c>
      <c r="M556" s="26">
        <f>AVERAGE(K556:L556)</f>
        <v>188.41149999999999</v>
      </c>
      <c r="N556" s="27">
        <f>AVERAGE(M556:M558)</f>
        <v>184.34350000000003</v>
      </c>
      <c r="O556" s="45">
        <f>AVERAGE(N556,N560,N564,N568,N572,N576)</f>
        <v>194.64150000000004</v>
      </c>
      <c r="P556" s="25">
        <f>AVERAGE(K556:K558,K560:K562,K564:K566,K568:K570,K572:K574,K576:K578)</f>
        <v>201.08000000000004</v>
      </c>
      <c r="Q556" s="25">
        <f>AVERAGE(L556:L558,L560:L562,L564:L566,L568:L570,L572:L574,L576:L578)</f>
        <v>188.20299999999997</v>
      </c>
      <c r="S556" s="46">
        <f>_xlfn.STDEV.S(M556:M558,M560:M562,M564,M568:M570,M572:M574,M576:M578, M566, M565)</f>
        <v>9.9487074212151345</v>
      </c>
      <c r="T556">
        <f t="shared" ref="T556:U556" si="114">AVERAGE(I556:I579)</f>
        <v>128.79999999999995</v>
      </c>
      <c r="U556">
        <f t="shared" si="114"/>
        <v>51.15</v>
      </c>
      <c r="AD556" s="31">
        <f>$N$556</f>
        <v>184.34350000000003</v>
      </c>
      <c r="AE556" s="31">
        <f>O556</f>
        <v>194.64150000000004</v>
      </c>
      <c r="AF556" s="47">
        <f>O556+S556</f>
        <v>204.59020742121518</v>
      </c>
      <c r="AG556" s="47">
        <f>O556-S556</f>
        <v>184.69279257878489</v>
      </c>
    </row>
    <row r="557" spans="1:33" ht="17" thickTop="1" thickBot="1" x14ac:dyDescent="0.25">
      <c r="A557" s="33" t="s">
        <v>206</v>
      </c>
      <c r="D557">
        <v>2</v>
      </c>
      <c r="E557">
        <v>932.06</v>
      </c>
      <c r="G557" s="25">
        <f t="shared" si="111"/>
        <v>0</v>
      </c>
      <c r="H557" s="25" t="str">
        <f t="shared" si="112"/>
        <v>F</v>
      </c>
      <c r="I557">
        <v>127.5</v>
      </c>
      <c r="J557">
        <v>56.8</v>
      </c>
      <c r="K557">
        <f t="shared" si="99"/>
        <v>203.875</v>
      </c>
      <c r="L557">
        <f t="shared" si="100"/>
        <v>149.89600000000002</v>
      </c>
      <c r="M557" s="26">
        <f>AVERAGE(K557:L557)</f>
        <v>176.88550000000001</v>
      </c>
      <c r="AD557">
        <f>N556</f>
        <v>184.34350000000003</v>
      </c>
      <c r="AE557" s="31">
        <f>O556</f>
        <v>194.64150000000004</v>
      </c>
      <c r="AF557" s="37">
        <f t="shared" ref="AF557:AG572" si="115">AF556</f>
        <v>204.59020742121518</v>
      </c>
      <c r="AG557" s="37">
        <f t="shared" si="115"/>
        <v>184.69279257878489</v>
      </c>
    </row>
    <row r="558" spans="1:33" ht="17" thickTop="1" thickBot="1" x14ac:dyDescent="0.25">
      <c r="A558" s="33" t="s">
        <v>207</v>
      </c>
      <c r="D558">
        <v>3</v>
      </c>
      <c r="E558">
        <v>6546.92</v>
      </c>
      <c r="G558" s="25">
        <f t="shared" si="111"/>
        <v>0</v>
      </c>
      <c r="H558" s="25" t="str">
        <f t="shared" si="112"/>
        <v>F</v>
      </c>
      <c r="I558" s="38">
        <v>127.5</v>
      </c>
      <c r="J558" s="38">
        <v>53.6</v>
      </c>
      <c r="K558">
        <f t="shared" si="99"/>
        <v>203.875</v>
      </c>
      <c r="L558">
        <f t="shared" si="100"/>
        <v>171.59199999999998</v>
      </c>
      <c r="M558" s="26">
        <f>AVERAGE(K558:L558)</f>
        <v>187.73349999999999</v>
      </c>
      <c r="AD558">
        <f>N556</f>
        <v>184.34350000000003</v>
      </c>
      <c r="AE558" s="31">
        <f>O556</f>
        <v>194.64150000000004</v>
      </c>
      <c r="AF558" s="37">
        <f t="shared" si="115"/>
        <v>204.59020742121518</v>
      </c>
      <c r="AG558" s="37">
        <f t="shared" si="115"/>
        <v>184.69279257878489</v>
      </c>
    </row>
    <row r="559" spans="1:33" ht="17" thickTop="1" thickBot="1" x14ac:dyDescent="0.25">
      <c r="D559" t="s">
        <v>208</v>
      </c>
      <c r="E559">
        <f>AVERAGE(E556:E558)</f>
        <v>2787.67</v>
      </c>
      <c r="F559" t="e">
        <f>AVERAGE(F556:F558)</f>
        <v>#DIV/0!</v>
      </c>
      <c r="G559" s="25" t="e">
        <f t="shared" si="111"/>
        <v>#DIV/0!</v>
      </c>
      <c r="H559" s="25" t="e">
        <f t="shared" si="112"/>
        <v>#DIV/0!</v>
      </c>
      <c r="I559">
        <f>AVERAGE(I556:I558)</f>
        <v>127.5</v>
      </c>
      <c r="J559">
        <f>AVERAGE(J556:J558)</f>
        <v>54.599999999999994</v>
      </c>
      <c r="K559">
        <f t="shared" si="99"/>
        <v>203.875</v>
      </c>
      <c r="L559">
        <f t="shared" si="100"/>
        <v>164.81200000000001</v>
      </c>
      <c r="M559" s="26"/>
      <c r="AE559" s="31">
        <f>O556</f>
        <v>194.64150000000004</v>
      </c>
      <c r="AF559" s="37">
        <f t="shared" si="115"/>
        <v>204.59020742121518</v>
      </c>
      <c r="AG559" s="37">
        <f t="shared" si="115"/>
        <v>184.69279257878489</v>
      </c>
    </row>
    <row r="560" spans="1:33" ht="17" thickTop="1" thickBot="1" x14ac:dyDescent="0.25">
      <c r="A560" s="33" t="s">
        <v>209</v>
      </c>
      <c r="C560" s="29">
        <v>2</v>
      </c>
      <c r="D560" s="29">
        <v>1</v>
      </c>
      <c r="E560">
        <v>2360.63</v>
      </c>
      <c r="G560" s="25">
        <f t="shared" si="111"/>
        <v>0</v>
      </c>
      <c r="H560" s="25">
        <v>126.5</v>
      </c>
      <c r="I560" s="38">
        <v>126.5</v>
      </c>
      <c r="J560" s="38">
        <v>47.3</v>
      </c>
      <c r="K560">
        <f t="shared" si="99"/>
        <v>206.02500000000003</v>
      </c>
      <c r="L560">
        <f t="shared" si="100"/>
        <v>214.30599999999998</v>
      </c>
      <c r="M560" s="26">
        <f>AVERAGE(K560:L560)</f>
        <v>210.16550000000001</v>
      </c>
      <c r="N560" s="27">
        <f>AVERAGE(M560:M562)</f>
        <v>204.9675</v>
      </c>
      <c r="AD560" s="39">
        <f>$N$560</f>
        <v>204.9675</v>
      </c>
      <c r="AE560" s="31">
        <f>O556</f>
        <v>194.64150000000004</v>
      </c>
      <c r="AF560" s="37">
        <f t="shared" si="115"/>
        <v>204.59020742121518</v>
      </c>
      <c r="AG560" s="37">
        <f t="shared" si="115"/>
        <v>184.69279257878489</v>
      </c>
    </row>
    <row r="561" spans="1:33" ht="17" thickTop="1" thickBot="1" x14ac:dyDescent="0.25">
      <c r="A561" s="33" t="s">
        <v>210</v>
      </c>
      <c r="D561">
        <v>2</v>
      </c>
      <c r="E561">
        <v>1083.3399999999999</v>
      </c>
      <c r="G561" s="25">
        <f t="shared" si="111"/>
        <v>0</v>
      </c>
      <c r="H561" s="25" t="str">
        <f t="shared" ref="H561:H571" si="116">IF(G561&lt;1.5, "F", "G")</f>
        <v>F</v>
      </c>
      <c r="I561" s="38">
        <v>125.5</v>
      </c>
      <c r="J561" s="38">
        <v>48.6</v>
      </c>
      <c r="K561">
        <f t="shared" si="99"/>
        <v>208.17500000000001</v>
      </c>
      <c r="L561">
        <f t="shared" si="100"/>
        <v>205.49199999999996</v>
      </c>
      <c r="M561" s="26">
        <f>AVERAGE(K561:L561)</f>
        <v>206.83349999999999</v>
      </c>
      <c r="AD561" s="39">
        <f>$N$560</f>
        <v>204.9675</v>
      </c>
      <c r="AE561" s="31">
        <f>O556</f>
        <v>194.64150000000004</v>
      </c>
      <c r="AF561" s="37">
        <f t="shared" si="115"/>
        <v>204.59020742121518</v>
      </c>
      <c r="AG561" s="37">
        <f t="shared" si="115"/>
        <v>184.69279257878489</v>
      </c>
    </row>
    <row r="562" spans="1:33" ht="17" thickTop="1" thickBot="1" x14ac:dyDescent="0.25">
      <c r="A562" s="33" t="s">
        <v>211</v>
      </c>
      <c r="D562">
        <v>3</v>
      </c>
      <c r="E562">
        <v>668.37</v>
      </c>
      <c r="G562" s="25">
        <f t="shared" si="111"/>
        <v>0</v>
      </c>
      <c r="H562" s="25" t="str">
        <f t="shared" si="116"/>
        <v>F</v>
      </c>
      <c r="I562" s="38">
        <v>127.5</v>
      </c>
      <c r="J562" s="38">
        <v>50.6</v>
      </c>
      <c r="K562">
        <f t="shared" si="99"/>
        <v>203.875</v>
      </c>
      <c r="L562">
        <f t="shared" si="100"/>
        <v>191.93199999999996</v>
      </c>
      <c r="M562" s="26">
        <f>AVERAGE(K562:L562)</f>
        <v>197.90349999999998</v>
      </c>
      <c r="AD562" s="39">
        <f>$N$560</f>
        <v>204.9675</v>
      </c>
      <c r="AE562" s="31">
        <f>O556</f>
        <v>194.64150000000004</v>
      </c>
      <c r="AF562" s="37">
        <f t="shared" si="115"/>
        <v>204.59020742121518</v>
      </c>
      <c r="AG562" s="37">
        <f t="shared" si="115"/>
        <v>184.69279257878489</v>
      </c>
    </row>
    <row r="563" spans="1:33" ht="17" thickTop="1" thickBot="1" x14ac:dyDescent="0.25">
      <c r="D563" t="s">
        <v>208</v>
      </c>
      <c r="E563">
        <f>AVERAGE(E560:E562)</f>
        <v>1370.78</v>
      </c>
      <c r="F563" t="e">
        <f>AVERAGE(F560:F562)</f>
        <v>#DIV/0!</v>
      </c>
      <c r="G563" s="25" t="e">
        <f t="shared" si="111"/>
        <v>#DIV/0!</v>
      </c>
      <c r="H563" s="25" t="e">
        <f t="shared" si="116"/>
        <v>#DIV/0!</v>
      </c>
      <c r="I563">
        <f>AVERAGE(I560:I562)</f>
        <v>126.5</v>
      </c>
      <c r="J563">
        <f>AVERAGE(J560:J562)</f>
        <v>48.833333333333336</v>
      </c>
      <c r="K563">
        <f t="shared" si="99"/>
        <v>206.02500000000003</v>
      </c>
      <c r="L563">
        <f t="shared" si="100"/>
        <v>203.90999999999997</v>
      </c>
      <c r="M563" s="26"/>
      <c r="AE563" s="31">
        <f>O556</f>
        <v>194.64150000000004</v>
      </c>
      <c r="AF563" s="37">
        <f t="shared" si="115"/>
        <v>204.59020742121518</v>
      </c>
      <c r="AG563" s="37">
        <f t="shared" si="115"/>
        <v>184.69279257878489</v>
      </c>
    </row>
    <row r="564" spans="1:33" ht="17" thickTop="1" thickBot="1" x14ac:dyDescent="0.25">
      <c r="A564" s="33" t="s">
        <v>212</v>
      </c>
      <c r="C564" s="29">
        <v>3</v>
      </c>
      <c r="D564" s="29">
        <v>1</v>
      </c>
      <c r="E564" s="29">
        <v>1568.11</v>
      </c>
      <c r="F564" s="29"/>
      <c r="G564" s="25">
        <f t="shared" si="111"/>
        <v>0</v>
      </c>
      <c r="H564" s="25" t="str">
        <f t="shared" si="116"/>
        <v>F</v>
      </c>
      <c r="I564" s="29">
        <v>135.5</v>
      </c>
      <c r="J564" s="29">
        <v>53.7</v>
      </c>
      <c r="K564">
        <f t="shared" ref="K564:K627" si="117">-2.15*I564+478</f>
        <v>186.67500000000001</v>
      </c>
      <c r="L564">
        <f t="shared" ref="L564:L627" si="118">-6.78*J564+535</f>
        <v>170.91399999999999</v>
      </c>
      <c r="M564" s="26">
        <f>AVERAGE(K564:L564)</f>
        <v>178.7945</v>
      </c>
      <c r="N564" s="27">
        <f>AVERAGE(M564:M566)</f>
        <v>191.72400000000002</v>
      </c>
      <c r="AD564" s="39">
        <f>N564</f>
        <v>191.72400000000002</v>
      </c>
      <c r="AE564" s="31">
        <f>O556</f>
        <v>194.64150000000004</v>
      </c>
      <c r="AF564" s="37">
        <f t="shared" si="115"/>
        <v>204.59020742121518</v>
      </c>
      <c r="AG564" s="37">
        <f t="shared" si="115"/>
        <v>184.69279257878489</v>
      </c>
    </row>
    <row r="565" spans="1:33" ht="17" thickTop="1" thickBot="1" x14ac:dyDescent="0.25">
      <c r="A565" s="33" t="s">
        <v>213</v>
      </c>
      <c r="D565">
        <v>2</v>
      </c>
      <c r="E565" s="38">
        <v>853.43</v>
      </c>
      <c r="F565" s="38"/>
      <c r="G565" s="25">
        <f t="shared" si="111"/>
        <v>0</v>
      </c>
      <c r="H565" s="25" t="str">
        <f t="shared" si="116"/>
        <v>F</v>
      </c>
      <c r="I565" s="38">
        <v>127.6</v>
      </c>
      <c r="J565" s="38">
        <v>50.3</v>
      </c>
      <c r="K565">
        <f t="shared" si="117"/>
        <v>203.66000000000003</v>
      </c>
      <c r="L565">
        <f t="shared" si="118"/>
        <v>193.96600000000001</v>
      </c>
      <c r="M565" s="26">
        <f>AVERAGE(K565:L565)</f>
        <v>198.81300000000002</v>
      </c>
      <c r="AD565">
        <f>N564</f>
        <v>191.72400000000002</v>
      </c>
      <c r="AE565" s="31">
        <f>O556</f>
        <v>194.64150000000004</v>
      </c>
      <c r="AF565" s="37">
        <f t="shared" si="115"/>
        <v>204.59020742121518</v>
      </c>
      <c r="AG565" s="37">
        <f t="shared" si="115"/>
        <v>184.69279257878489</v>
      </c>
    </row>
    <row r="566" spans="1:33" ht="17" thickTop="1" thickBot="1" x14ac:dyDescent="0.25">
      <c r="A566" s="33" t="s">
        <v>214</v>
      </c>
      <c r="D566">
        <v>3</v>
      </c>
      <c r="E566" s="38">
        <v>6158.88</v>
      </c>
      <c r="F566" s="38"/>
      <c r="G566" s="25">
        <f t="shared" si="111"/>
        <v>0</v>
      </c>
      <c r="H566" s="25" t="str">
        <f t="shared" si="116"/>
        <v>F</v>
      </c>
      <c r="I566" s="38">
        <v>127.5</v>
      </c>
      <c r="J566" s="38">
        <v>50.7</v>
      </c>
      <c r="K566">
        <f t="shared" si="117"/>
        <v>203.875</v>
      </c>
      <c r="L566">
        <f t="shared" si="118"/>
        <v>191.25399999999996</v>
      </c>
      <c r="M566" s="26">
        <f>AVERAGE(K566:L566)</f>
        <v>197.56449999999998</v>
      </c>
      <c r="AD566">
        <f>N564</f>
        <v>191.72400000000002</v>
      </c>
      <c r="AE566" s="31">
        <f>O556</f>
        <v>194.64150000000004</v>
      </c>
      <c r="AF566" s="37">
        <f t="shared" si="115"/>
        <v>204.59020742121518</v>
      </c>
      <c r="AG566" s="37">
        <f t="shared" si="115"/>
        <v>184.69279257878489</v>
      </c>
    </row>
    <row r="567" spans="1:33" ht="17" thickTop="1" thickBot="1" x14ac:dyDescent="0.25">
      <c r="D567" t="s">
        <v>208</v>
      </c>
      <c r="E567">
        <f>AVERAGE(E564:E566)</f>
        <v>2860.14</v>
      </c>
      <c r="F567" t="e">
        <f>AVERAGE(F564:F566)</f>
        <v>#DIV/0!</v>
      </c>
      <c r="G567" s="25" t="e">
        <f t="shared" si="111"/>
        <v>#DIV/0!</v>
      </c>
      <c r="H567" s="25" t="e">
        <f t="shared" si="116"/>
        <v>#DIV/0!</v>
      </c>
      <c r="I567">
        <f>AVERAGE(I564:I566)</f>
        <v>130.20000000000002</v>
      </c>
      <c r="J567">
        <f>AVERAGE(J564:J566)</f>
        <v>51.566666666666663</v>
      </c>
      <c r="K567">
        <f t="shared" si="117"/>
        <v>198.07</v>
      </c>
      <c r="L567">
        <f t="shared" si="118"/>
        <v>185.37799999999999</v>
      </c>
      <c r="M567" s="26"/>
      <c r="AE567" s="31">
        <f>O556</f>
        <v>194.64150000000004</v>
      </c>
      <c r="AF567" s="37">
        <f t="shared" si="115"/>
        <v>204.59020742121518</v>
      </c>
      <c r="AG567" s="37">
        <f t="shared" si="115"/>
        <v>184.69279257878489</v>
      </c>
    </row>
    <row r="568" spans="1:33" ht="17" thickTop="1" thickBot="1" x14ac:dyDescent="0.25">
      <c r="A568" s="33" t="s">
        <v>215</v>
      </c>
      <c r="C568" s="29">
        <v>4</v>
      </c>
      <c r="D568" s="29">
        <v>1</v>
      </c>
      <c r="E568" s="29">
        <v>2010.19</v>
      </c>
      <c r="F568" s="29"/>
      <c r="G568" s="25">
        <f t="shared" si="111"/>
        <v>0</v>
      </c>
      <c r="H568" s="25" t="str">
        <f t="shared" si="116"/>
        <v>F</v>
      </c>
      <c r="I568" s="29">
        <v>126.5</v>
      </c>
      <c r="J568" s="29">
        <v>52</v>
      </c>
      <c r="K568">
        <f t="shared" si="117"/>
        <v>206.02500000000003</v>
      </c>
      <c r="L568">
        <f t="shared" si="118"/>
        <v>182.44</v>
      </c>
      <c r="M568" s="26">
        <f>AVERAGE(K568:L568)</f>
        <v>194.23250000000002</v>
      </c>
      <c r="N568" s="27">
        <f>AVERAGE(M568:M570)</f>
        <v>190.98833333333334</v>
      </c>
      <c r="AD568" s="39">
        <f>N568</f>
        <v>190.98833333333334</v>
      </c>
      <c r="AE568" s="31">
        <f>O556</f>
        <v>194.64150000000004</v>
      </c>
      <c r="AF568" s="37">
        <f t="shared" si="115"/>
        <v>204.59020742121518</v>
      </c>
      <c r="AG568" s="37">
        <f t="shared" si="115"/>
        <v>184.69279257878489</v>
      </c>
    </row>
    <row r="569" spans="1:33" ht="17" thickTop="1" thickBot="1" x14ac:dyDescent="0.25">
      <c r="A569" s="33" t="s">
        <v>216</v>
      </c>
      <c r="D569">
        <v>2</v>
      </c>
      <c r="E569" s="38">
        <v>946.11</v>
      </c>
      <c r="F569" s="38"/>
      <c r="G569" s="25">
        <f t="shared" si="111"/>
        <v>0</v>
      </c>
      <c r="H569" s="25" t="str">
        <f t="shared" si="116"/>
        <v>F</v>
      </c>
      <c r="I569" s="38">
        <v>131.5</v>
      </c>
      <c r="J569" s="38">
        <v>54</v>
      </c>
      <c r="K569">
        <f t="shared" si="117"/>
        <v>195.27500000000003</v>
      </c>
      <c r="L569">
        <f t="shared" si="118"/>
        <v>168.88</v>
      </c>
      <c r="M569" s="26">
        <f>AVERAGE(K569:L569)</f>
        <v>182.07750000000001</v>
      </c>
      <c r="AD569">
        <f>N568</f>
        <v>190.98833333333334</v>
      </c>
      <c r="AE569" s="31">
        <f>O556</f>
        <v>194.64150000000004</v>
      </c>
      <c r="AF569" s="37">
        <f t="shared" si="115"/>
        <v>204.59020742121518</v>
      </c>
      <c r="AG569" s="37">
        <f t="shared" si="115"/>
        <v>184.69279257878489</v>
      </c>
    </row>
    <row r="570" spans="1:33" ht="17" thickTop="1" thickBot="1" x14ac:dyDescent="0.25">
      <c r="A570" s="33" t="s">
        <v>217</v>
      </c>
      <c r="D570">
        <v>3</v>
      </c>
      <c r="E570" s="38">
        <v>3973.87</v>
      </c>
      <c r="F570" s="38"/>
      <c r="G570" s="25">
        <f t="shared" si="111"/>
        <v>0</v>
      </c>
      <c r="H570" s="25" t="str">
        <f t="shared" si="116"/>
        <v>F</v>
      </c>
      <c r="I570" s="38">
        <v>127.4</v>
      </c>
      <c r="J570" s="38">
        <v>51</v>
      </c>
      <c r="K570">
        <f t="shared" si="117"/>
        <v>204.08999999999997</v>
      </c>
      <c r="L570">
        <f t="shared" si="118"/>
        <v>189.21999999999997</v>
      </c>
      <c r="M570" s="26">
        <f>AVERAGE(K570:L570)</f>
        <v>196.65499999999997</v>
      </c>
      <c r="AD570">
        <f>N568</f>
        <v>190.98833333333334</v>
      </c>
      <c r="AE570" s="31">
        <f>O556</f>
        <v>194.64150000000004</v>
      </c>
      <c r="AF570" s="37">
        <f t="shared" si="115"/>
        <v>204.59020742121518</v>
      </c>
      <c r="AG570" s="37">
        <f t="shared" si="115"/>
        <v>184.69279257878489</v>
      </c>
    </row>
    <row r="571" spans="1:33" ht="17" thickTop="1" thickBot="1" x14ac:dyDescent="0.25">
      <c r="D571" t="s">
        <v>208</v>
      </c>
      <c r="E571">
        <f>AVERAGE(E568:E570)</f>
        <v>2310.0566666666668</v>
      </c>
      <c r="F571" t="e">
        <f>AVERAGE(F568:F570)</f>
        <v>#DIV/0!</v>
      </c>
      <c r="G571" s="25" t="e">
        <f t="shared" si="111"/>
        <v>#DIV/0!</v>
      </c>
      <c r="H571" s="25" t="e">
        <f t="shared" si="116"/>
        <v>#DIV/0!</v>
      </c>
      <c r="I571">
        <f>AVERAGE(I568:I570)</f>
        <v>128.46666666666667</v>
      </c>
      <c r="J571">
        <f>AVERAGE(J568:J570)</f>
        <v>52.333333333333336</v>
      </c>
      <c r="K571">
        <f t="shared" si="117"/>
        <v>201.79666666666668</v>
      </c>
      <c r="L571">
        <f t="shared" si="118"/>
        <v>180.17999999999995</v>
      </c>
      <c r="M571" s="26"/>
      <c r="AE571" s="31">
        <f>O556</f>
        <v>194.64150000000004</v>
      </c>
      <c r="AF571" s="37">
        <f t="shared" si="115"/>
        <v>204.59020742121518</v>
      </c>
      <c r="AG571" s="37">
        <f t="shared" si="115"/>
        <v>184.69279257878489</v>
      </c>
    </row>
    <row r="572" spans="1:33" ht="17" thickTop="1" thickBot="1" x14ac:dyDescent="0.25">
      <c r="A572" s="33" t="s">
        <v>218</v>
      </c>
      <c r="C572" s="29">
        <v>5</v>
      </c>
      <c r="D572" s="29">
        <v>1</v>
      </c>
      <c r="E572" s="29">
        <v>1936.51</v>
      </c>
      <c r="F572" s="29"/>
      <c r="G572" s="25">
        <f t="shared" si="111"/>
        <v>0</v>
      </c>
      <c r="H572" s="25">
        <v>128.4</v>
      </c>
      <c r="I572" s="29">
        <v>128.4</v>
      </c>
      <c r="J572" s="29">
        <v>50.2</v>
      </c>
      <c r="K572">
        <f t="shared" si="117"/>
        <v>201.94</v>
      </c>
      <c r="L572">
        <f t="shared" si="118"/>
        <v>194.64399999999995</v>
      </c>
      <c r="M572" s="26">
        <f>AVERAGE(K572:L572)</f>
        <v>198.29199999999997</v>
      </c>
      <c r="N572" s="27">
        <f>AVERAGE(M572:M574)</f>
        <v>203.76566666666668</v>
      </c>
      <c r="AD572" s="39">
        <f>N572</f>
        <v>203.76566666666668</v>
      </c>
      <c r="AE572" s="31">
        <f>O556</f>
        <v>194.64150000000004</v>
      </c>
      <c r="AF572" s="37">
        <f t="shared" si="115"/>
        <v>204.59020742121518</v>
      </c>
      <c r="AG572" s="37">
        <f t="shared" si="115"/>
        <v>184.69279257878489</v>
      </c>
    </row>
    <row r="573" spans="1:33" ht="17" thickTop="1" thickBot="1" x14ac:dyDescent="0.25">
      <c r="A573" s="33" t="s">
        <v>219</v>
      </c>
      <c r="D573">
        <v>2</v>
      </c>
      <c r="E573" s="38">
        <v>1936.51</v>
      </c>
      <c r="F573" s="38"/>
      <c r="G573" s="25">
        <f t="shared" si="111"/>
        <v>0</v>
      </c>
      <c r="H573" s="25" t="str">
        <f>IF(G573&lt;1.5, "F", "G")</f>
        <v>F</v>
      </c>
      <c r="I573" s="38">
        <v>127.2</v>
      </c>
      <c r="J573" s="38">
        <v>47.5</v>
      </c>
      <c r="K573">
        <f t="shared" si="117"/>
        <v>204.51999999999998</v>
      </c>
      <c r="L573">
        <f t="shared" si="118"/>
        <v>212.95</v>
      </c>
      <c r="M573" s="26">
        <f>AVERAGE(K573:L573)</f>
        <v>208.73499999999999</v>
      </c>
      <c r="AD573">
        <f>N572</f>
        <v>203.76566666666668</v>
      </c>
      <c r="AE573" s="31">
        <f>O556</f>
        <v>194.64150000000004</v>
      </c>
      <c r="AF573" s="37">
        <f t="shared" ref="AF573:AG578" si="119">AF572</f>
        <v>204.59020742121518</v>
      </c>
      <c r="AG573" s="37">
        <f t="shared" si="119"/>
        <v>184.69279257878489</v>
      </c>
    </row>
    <row r="574" spans="1:33" ht="17" thickTop="1" thickBot="1" x14ac:dyDescent="0.25">
      <c r="A574" s="33" t="s">
        <v>220</v>
      </c>
      <c r="D574">
        <v>3</v>
      </c>
      <c r="E574" s="38">
        <v>3057.32</v>
      </c>
      <c r="F574" s="38"/>
      <c r="G574" s="25">
        <f t="shared" si="111"/>
        <v>0</v>
      </c>
      <c r="H574" s="25">
        <v>128.19999999999999</v>
      </c>
      <c r="I574" s="38">
        <v>128.19999999999999</v>
      </c>
      <c r="J574" s="38">
        <v>48.5</v>
      </c>
      <c r="K574">
        <f t="shared" si="117"/>
        <v>202.37000000000006</v>
      </c>
      <c r="L574">
        <f t="shared" si="118"/>
        <v>206.17000000000002</v>
      </c>
      <c r="M574" s="48">
        <f>AVERAGE(K574:L574)</f>
        <v>204.27000000000004</v>
      </c>
      <c r="AD574">
        <f>N572</f>
        <v>203.76566666666668</v>
      </c>
      <c r="AE574" s="31">
        <f>O556</f>
        <v>194.64150000000004</v>
      </c>
      <c r="AF574" s="37">
        <f t="shared" si="119"/>
        <v>204.59020742121518</v>
      </c>
      <c r="AG574" s="37">
        <f t="shared" si="119"/>
        <v>184.69279257878489</v>
      </c>
    </row>
    <row r="575" spans="1:33" ht="17" thickTop="1" thickBot="1" x14ac:dyDescent="0.25">
      <c r="D575" t="s">
        <v>208</v>
      </c>
      <c r="E575">
        <f>AVERAGE(E572:E574)</f>
        <v>2310.1133333333332</v>
      </c>
      <c r="F575" t="e">
        <f>AVERAGE(F572:F574)</f>
        <v>#DIV/0!</v>
      </c>
      <c r="G575" s="25" t="e">
        <f t="shared" si="111"/>
        <v>#DIV/0!</v>
      </c>
      <c r="H575" s="25" t="e">
        <f t="shared" ref="H575:H584" si="120">IF(G575&lt;1.5, "F", "G")</f>
        <v>#DIV/0!</v>
      </c>
      <c r="I575">
        <f>AVERAGE(I572:I574)</f>
        <v>127.93333333333334</v>
      </c>
      <c r="J575">
        <f>AVERAGE(J572:J574)</f>
        <v>48.733333333333327</v>
      </c>
      <c r="K575">
        <f t="shared" si="117"/>
        <v>202.94333333333333</v>
      </c>
      <c r="L575">
        <f t="shared" si="118"/>
        <v>204.58800000000002</v>
      </c>
      <c r="M575" s="26"/>
      <c r="AE575" s="31">
        <f>O556</f>
        <v>194.64150000000004</v>
      </c>
      <c r="AF575" s="37">
        <f t="shared" si="119"/>
        <v>204.59020742121518</v>
      </c>
      <c r="AG575" s="37">
        <f t="shared" si="119"/>
        <v>184.69279257878489</v>
      </c>
    </row>
    <row r="576" spans="1:33" ht="17" thickTop="1" thickBot="1" x14ac:dyDescent="0.25">
      <c r="A576" s="33" t="s">
        <v>221</v>
      </c>
      <c r="C576" s="41">
        <v>6</v>
      </c>
      <c r="D576" s="41">
        <v>1</v>
      </c>
      <c r="E576" s="41">
        <v>8453.74</v>
      </c>
      <c r="F576" s="41"/>
      <c r="G576" s="25">
        <f t="shared" si="111"/>
        <v>0</v>
      </c>
      <c r="H576" s="25" t="str">
        <f t="shared" si="120"/>
        <v>F</v>
      </c>
      <c r="I576" s="41">
        <v>135.19999999999999</v>
      </c>
      <c r="J576" s="41">
        <v>50.8</v>
      </c>
      <c r="K576">
        <f t="shared" si="117"/>
        <v>187.32000000000005</v>
      </c>
      <c r="L576">
        <f t="shared" si="118"/>
        <v>190.57600000000002</v>
      </c>
      <c r="M576" s="26">
        <f>AVERAGE(K576:L576)</f>
        <v>188.94800000000004</v>
      </c>
      <c r="N576" s="27">
        <f>AVERAGE(M576:M578)</f>
        <v>192.06000000000003</v>
      </c>
      <c r="AD576" s="42">
        <f>N576</f>
        <v>192.06000000000003</v>
      </c>
      <c r="AE576" s="31">
        <f>O556</f>
        <v>194.64150000000004</v>
      </c>
      <c r="AF576" s="37">
        <f t="shared" si="119"/>
        <v>204.59020742121518</v>
      </c>
      <c r="AG576" s="37">
        <f t="shared" si="119"/>
        <v>184.69279257878489</v>
      </c>
    </row>
    <row r="577" spans="1:33" ht="17" thickTop="1" thickBot="1" x14ac:dyDescent="0.25">
      <c r="A577" s="33" t="s">
        <v>222</v>
      </c>
      <c r="D577">
        <v>2</v>
      </c>
      <c r="E577" s="43">
        <v>50.8</v>
      </c>
      <c r="F577" s="43"/>
      <c r="G577" s="25">
        <f t="shared" si="111"/>
        <v>0</v>
      </c>
      <c r="H577" s="25" t="str">
        <f t="shared" si="120"/>
        <v>F</v>
      </c>
      <c r="I577" s="43">
        <v>131.19999999999999</v>
      </c>
      <c r="J577" s="43">
        <v>52.8</v>
      </c>
      <c r="K577">
        <f t="shared" si="117"/>
        <v>195.92000000000002</v>
      </c>
      <c r="L577">
        <f t="shared" si="118"/>
        <v>177.01600000000002</v>
      </c>
      <c r="M577" s="26">
        <f>AVERAGE(K577:L577)</f>
        <v>186.46800000000002</v>
      </c>
      <c r="AD577">
        <f>N576</f>
        <v>192.06000000000003</v>
      </c>
      <c r="AE577" s="31">
        <f>O556</f>
        <v>194.64150000000004</v>
      </c>
      <c r="AF577" s="37">
        <f t="shared" si="119"/>
        <v>204.59020742121518</v>
      </c>
      <c r="AG577" s="37">
        <f t="shared" si="119"/>
        <v>184.69279257878489</v>
      </c>
    </row>
    <row r="578" spans="1:33" ht="17" thickTop="1" thickBot="1" x14ac:dyDescent="0.25">
      <c r="A578" s="33" t="s">
        <v>223</v>
      </c>
      <c r="D578">
        <v>3</v>
      </c>
      <c r="E578" s="43">
        <v>3015.54</v>
      </c>
      <c r="F578" s="43"/>
      <c r="G578" s="25">
        <f t="shared" si="111"/>
        <v>0</v>
      </c>
      <c r="H578" s="25" t="str">
        <f t="shared" si="120"/>
        <v>F</v>
      </c>
      <c r="I578" s="43">
        <v>130.19999999999999</v>
      </c>
      <c r="J578" s="43">
        <v>48.9</v>
      </c>
      <c r="K578">
        <f t="shared" si="117"/>
        <v>198.07000000000005</v>
      </c>
      <c r="L578">
        <f t="shared" si="118"/>
        <v>203.45799999999997</v>
      </c>
      <c r="M578" s="26">
        <f>AVERAGE(K578:L578)</f>
        <v>200.76400000000001</v>
      </c>
      <c r="AD578">
        <f>N576</f>
        <v>192.06000000000003</v>
      </c>
      <c r="AE578" s="31">
        <f>O556</f>
        <v>194.64150000000004</v>
      </c>
      <c r="AF578" s="37">
        <f t="shared" si="119"/>
        <v>204.59020742121518</v>
      </c>
      <c r="AG578" s="37">
        <f t="shared" si="119"/>
        <v>184.69279257878489</v>
      </c>
    </row>
    <row r="579" spans="1:33" ht="17" thickTop="1" thickBot="1" x14ac:dyDescent="0.25">
      <c r="D579" t="s">
        <v>208</v>
      </c>
      <c r="E579">
        <f>AVERAGE(E576:E578)</f>
        <v>3840.0266666666662</v>
      </c>
      <c r="F579" t="e">
        <f>AVERAGE(F576:F578)</f>
        <v>#DIV/0!</v>
      </c>
      <c r="G579" s="25" t="e">
        <f t="shared" si="111"/>
        <v>#DIV/0!</v>
      </c>
      <c r="H579" s="25" t="e">
        <f t="shared" si="120"/>
        <v>#DIV/0!</v>
      </c>
      <c r="I579">
        <f>AVERAGE(I576:I578)</f>
        <v>132.19999999999999</v>
      </c>
      <c r="J579">
        <f>AVERAGE(J576:J578)</f>
        <v>50.833333333333336</v>
      </c>
      <c r="K579">
        <f t="shared" si="117"/>
        <v>193.77000000000004</v>
      </c>
      <c r="L579">
        <f t="shared" si="118"/>
        <v>190.34999999999997</v>
      </c>
      <c r="M579" s="26"/>
    </row>
    <row r="580" spans="1:33" s="25" customFormat="1" ht="17" thickTop="1" thickBot="1" x14ac:dyDescent="0.25">
      <c r="A580" s="23" t="s">
        <v>204</v>
      </c>
      <c r="B580" s="24" t="s">
        <v>250</v>
      </c>
      <c r="C580" s="25">
        <v>1</v>
      </c>
      <c r="D580" s="25">
        <v>1</v>
      </c>
      <c r="E580" s="25">
        <v>14552.77</v>
      </c>
      <c r="G580" s="25">
        <f t="shared" si="111"/>
        <v>0</v>
      </c>
      <c r="H580" s="25" t="str">
        <f t="shared" si="120"/>
        <v>F</v>
      </c>
      <c r="I580" s="25">
        <v>132.1</v>
      </c>
      <c r="J580" s="25">
        <v>49.7</v>
      </c>
      <c r="K580" s="25">
        <f t="shared" si="117"/>
        <v>193.98500000000001</v>
      </c>
      <c r="L580" s="25">
        <f t="shared" si="118"/>
        <v>198.03399999999999</v>
      </c>
      <c r="M580" s="26">
        <f>AVERAGE(K580:L580)</f>
        <v>196.0095</v>
      </c>
      <c r="N580" s="27">
        <f>AVERAGE(M580:M582)</f>
        <v>185.8038333333333</v>
      </c>
      <c r="O580" s="45">
        <f>AVERAGE(N580,N584,N588,N592,N596,N600)</f>
        <v>182.10472222222222</v>
      </c>
      <c r="P580" s="25">
        <f>AVERAGE(K580:K582,K584:K586,K588:K590,K592:K594,K596:K598,K600:K602)</f>
        <v>197.40111111111113</v>
      </c>
      <c r="Q580" s="25">
        <f>AVERAGE(L580:L582,L584:L586,L588:L590,L592:L594,L596:L598,L600:L602)</f>
        <v>166.80833333333331</v>
      </c>
      <c r="S580" s="46">
        <f>_xlfn.STDEV.S(M580:M582,M584:M586,M588,M592:M594,M596:M598,M600:M602, M590, M589)</f>
        <v>11.997895527748657</v>
      </c>
      <c r="T580">
        <f t="shared" ref="T580:U580" si="121">AVERAGE(I580:I603)</f>
        <v>130.51111111111109</v>
      </c>
      <c r="U580">
        <f t="shared" si="121"/>
        <v>54.30555555555555</v>
      </c>
      <c r="AD580" s="31">
        <f>$N$580</f>
        <v>185.8038333333333</v>
      </c>
      <c r="AE580" s="31">
        <f>O580</f>
        <v>182.10472222222222</v>
      </c>
      <c r="AF580" s="47">
        <f>O580+S580</f>
        <v>194.10261774997088</v>
      </c>
      <c r="AG580" s="47">
        <f>O580-S580</f>
        <v>170.10682669447357</v>
      </c>
    </row>
    <row r="581" spans="1:33" ht="17" thickTop="1" thickBot="1" x14ac:dyDescent="0.25">
      <c r="A581" s="33" t="s">
        <v>206</v>
      </c>
      <c r="D581">
        <v>2</v>
      </c>
      <c r="E581">
        <v>49.7</v>
      </c>
      <c r="G581" s="25">
        <f t="shared" si="111"/>
        <v>0</v>
      </c>
      <c r="H581" s="25" t="str">
        <f t="shared" si="120"/>
        <v>F</v>
      </c>
      <c r="I581">
        <v>128.1</v>
      </c>
      <c r="J581">
        <v>51.1</v>
      </c>
      <c r="K581">
        <f t="shared" si="117"/>
        <v>202.58500000000004</v>
      </c>
      <c r="L581">
        <f t="shared" si="118"/>
        <v>188.54199999999997</v>
      </c>
      <c r="M581" s="26">
        <f>AVERAGE(K581:L581)</f>
        <v>195.5635</v>
      </c>
      <c r="AD581">
        <f>N580</f>
        <v>185.8038333333333</v>
      </c>
      <c r="AE581" s="31">
        <f>O580</f>
        <v>182.10472222222222</v>
      </c>
      <c r="AF581" s="37">
        <f t="shared" ref="AF581:AG596" si="122">AF580</f>
        <v>194.10261774997088</v>
      </c>
      <c r="AG581" s="37">
        <f t="shared" si="122"/>
        <v>170.10682669447357</v>
      </c>
    </row>
    <row r="582" spans="1:33" ht="17" thickTop="1" thickBot="1" x14ac:dyDescent="0.25">
      <c r="A582" s="33" t="s">
        <v>207</v>
      </c>
      <c r="D582">
        <v>3</v>
      </c>
      <c r="E582">
        <v>714.83</v>
      </c>
      <c r="G582" s="25">
        <f t="shared" si="111"/>
        <v>0</v>
      </c>
      <c r="H582" s="25" t="str">
        <f t="shared" si="120"/>
        <v>F</v>
      </c>
      <c r="I582" s="38">
        <v>132.1</v>
      </c>
      <c r="J582" s="38">
        <v>58.6</v>
      </c>
      <c r="K582">
        <f t="shared" si="117"/>
        <v>193.98500000000001</v>
      </c>
      <c r="L582">
        <f t="shared" si="118"/>
        <v>137.69199999999995</v>
      </c>
      <c r="M582" s="26">
        <f>AVERAGE(K582:L582)</f>
        <v>165.83849999999998</v>
      </c>
      <c r="AD582">
        <f>N580</f>
        <v>185.8038333333333</v>
      </c>
      <c r="AE582" s="31">
        <f>O580</f>
        <v>182.10472222222222</v>
      </c>
      <c r="AF582" s="37">
        <f t="shared" si="122"/>
        <v>194.10261774997088</v>
      </c>
      <c r="AG582" s="37">
        <f t="shared" si="122"/>
        <v>170.10682669447357</v>
      </c>
    </row>
    <row r="583" spans="1:33" ht="17" thickTop="1" thickBot="1" x14ac:dyDescent="0.25">
      <c r="D583" t="s">
        <v>208</v>
      </c>
      <c r="E583">
        <f>AVERAGE(E580:E582)</f>
        <v>5105.7666666666673</v>
      </c>
      <c r="F583" t="e">
        <f>AVERAGE(F580:F582)</f>
        <v>#DIV/0!</v>
      </c>
      <c r="G583" s="25" t="e">
        <f t="shared" si="111"/>
        <v>#DIV/0!</v>
      </c>
      <c r="H583" s="25" t="e">
        <f t="shared" si="120"/>
        <v>#DIV/0!</v>
      </c>
      <c r="I583">
        <f>AVERAGE(I580:I582)</f>
        <v>130.76666666666665</v>
      </c>
      <c r="J583">
        <f>AVERAGE(J580:J582)</f>
        <v>53.133333333333333</v>
      </c>
      <c r="K583">
        <f t="shared" si="117"/>
        <v>196.85166666666669</v>
      </c>
      <c r="L583">
        <f t="shared" si="118"/>
        <v>174.75599999999997</v>
      </c>
      <c r="M583" s="26"/>
      <c r="AE583" s="31">
        <f>O580</f>
        <v>182.10472222222222</v>
      </c>
      <c r="AF583" s="37">
        <f t="shared" si="122"/>
        <v>194.10261774997088</v>
      </c>
      <c r="AG583" s="37">
        <f t="shared" si="122"/>
        <v>170.10682669447357</v>
      </c>
    </row>
    <row r="584" spans="1:33" ht="17" thickTop="1" thickBot="1" x14ac:dyDescent="0.25">
      <c r="A584" s="33" t="s">
        <v>209</v>
      </c>
      <c r="C584" s="29">
        <v>2</v>
      </c>
      <c r="D584" s="29">
        <v>1</v>
      </c>
      <c r="E584">
        <v>4521.57</v>
      </c>
      <c r="G584" s="25">
        <f t="shared" si="111"/>
        <v>0</v>
      </c>
      <c r="H584" s="25" t="str">
        <f t="shared" si="120"/>
        <v>F</v>
      </c>
      <c r="I584" s="38">
        <v>127.1</v>
      </c>
      <c r="J584" s="38">
        <v>56</v>
      </c>
      <c r="K584">
        <f t="shared" si="117"/>
        <v>204.73500000000001</v>
      </c>
      <c r="L584">
        <f t="shared" si="118"/>
        <v>155.32</v>
      </c>
      <c r="M584" s="26">
        <f>AVERAGE(K584:L584)</f>
        <v>180.0275</v>
      </c>
      <c r="N584" s="27">
        <f>AVERAGE(M584:M586)</f>
        <v>183.41466666666668</v>
      </c>
      <c r="AD584" s="39">
        <f>$N$584</f>
        <v>183.41466666666668</v>
      </c>
      <c r="AE584" s="31">
        <f>O580</f>
        <v>182.10472222222222</v>
      </c>
      <c r="AF584" s="37">
        <f t="shared" si="122"/>
        <v>194.10261774997088</v>
      </c>
      <c r="AG584" s="37">
        <f t="shared" si="122"/>
        <v>170.10682669447357</v>
      </c>
    </row>
    <row r="585" spans="1:33" ht="17" thickTop="1" thickBot="1" x14ac:dyDescent="0.25">
      <c r="A585" s="33" t="s">
        <v>210</v>
      </c>
      <c r="D585">
        <v>2</v>
      </c>
      <c r="E585">
        <v>4525.7700000000004</v>
      </c>
      <c r="G585" s="25">
        <v>128.1</v>
      </c>
      <c r="H585" s="25">
        <v>56.2</v>
      </c>
      <c r="I585" s="38">
        <v>128.1</v>
      </c>
      <c r="J585" s="38">
        <v>56.2</v>
      </c>
      <c r="K585">
        <f t="shared" si="117"/>
        <v>202.58500000000004</v>
      </c>
      <c r="L585">
        <f t="shared" si="118"/>
        <v>153.96399999999994</v>
      </c>
      <c r="M585" s="26">
        <f>AVERAGE(K585:L585)</f>
        <v>178.27449999999999</v>
      </c>
      <c r="AD585" s="39">
        <f>$N$584</f>
        <v>183.41466666666668</v>
      </c>
      <c r="AE585" s="31">
        <f>O580</f>
        <v>182.10472222222222</v>
      </c>
      <c r="AF585" s="37">
        <f t="shared" si="122"/>
        <v>194.10261774997088</v>
      </c>
      <c r="AG585" s="37">
        <f t="shared" si="122"/>
        <v>170.10682669447357</v>
      </c>
    </row>
    <row r="586" spans="1:33" ht="17" thickTop="1" thickBot="1" x14ac:dyDescent="0.25">
      <c r="A586" s="33" t="s">
        <v>211</v>
      </c>
      <c r="D586">
        <v>3</v>
      </c>
      <c r="E586">
        <v>56.2</v>
      </c>
      <c r="G586" s="25">
        <f>F586/E586</f>
        <v>0</v>
      </c>
      <c r="H586" s="25" t="str">
        <f>IF(G586&lt;1.5, "F", "G")</f>
        <v>F</v>
      </c>
      <c r="I586" s="38">
        <v>128</v>
      </c>
      <c r="J586" s="38">
        <v>52.2</v>
      </c>
      <c r="K586">
        <f t="shared" si="117"/>
        <v>202.8</v>
      </c>
      <c r="L586">
        <f t="shared" si="118"/>
        <v>181.08399999999995</v>
      </c>
      <c r="M586" s="26">
        <f>AVERAGE(K586:L586)</f>
        <v>191.94199999999998</v>
      </c>
      <c r="AD586" s="39">
        <f>$N$584</f>
        <v>183.41466666666668</v>
      </c>
      <c r="AE586" s="31">
        <f>O580</f>
        <v>182.10472222222222</v>
      </c>
      <c r="AF586" s="37">
        <f t="shared" si="122"/>
        <v>194.10261774997088</v>
      </c>
      <c r="AG586" s="37">
        <f t="shared" si="122"/>
        <v>170.10682669447357</v>
      </c>
    </row>
    <row r="587" spans="1:33" ht="17" thickTop="1" thickBot="1" x14ac:dyDescent="0.25">
      <c r="D587" t="s">
        <v>208</v>
      </c>
      <c r="E587">
        <f>AVERAGE(E584:E586)</f>
        <v>3034.5133333333338</v>
      </c>
      <c r="F587" t="e">
        <f>AVERAGE(F584:F586)</f>
        <v>#DIV/0!</v>
      </c>
      <c r="G587" s="25" t="e">
        <f>F587/E587</f>
        <v>#DIV/0!</v>
      </c>
      <c r="H587" s="25" t="e">
        <f>IF(G587&lt;1.5, "F", "G")</f>
        <v>#DIV/0!</v>
      </c>
      <c r="I587">
        <f>AVERAGE(I584:I586)</f>
        <v>127.73333333333333</v>
      </c>
      <c r="J587">
        <f>AVERAGE(J584:J586)</f>
        <v>54.800000000000004</v>
      </c>
      <c r="K587">
        <f t="shared" si="117"/>
        <v>203.37333333333333</v>
      </c>
      <c r="L587">
        <f t="shared" si="118"/>
        <v>163.45599999999996</v>
      </c>
      <c r="M587" s="26"/>
      <c r="AE587" s="31">
        <f>O580</f>
        <v>182.10472222222222</v>
      </c>
      <c r="AF587" s="37">
        <f t="shared" si="122"/>
        <v>194.10261774997088</v>
      </c>
      <c r="AG587" s="37">
        <f t="shared" si="122"/>
        <v>170.10682669447357</v>
      </c>
    </row>
    <row r="588" spans="1:33" ht="17" thickTop="1" thickBot="1" x14ac:dyDescent="0.25">
      <c r="A588" s="33" t="s">
        <v>212</v>
      </c>
      <c r="C588" s="29">
        <v>3</v>
      </c>
      <c r="D588" s="29">
        <v>1</v>
      </c>
      <c r="E588" s="29">
        <v>2743.86</v>
      </c>
      <c r="F588" s="29"/>
      <c r="G588" s="25">
        <v>130.6</v>
      </c>
      <c r="H588" s="25">
        <v>54.5</v>
      </c>
      <c r="I588" s="29">
        <v>130.6</v>
      </c>
      <c r="J588" s="29">
        <v>54.5</v>
      </c>
      <c r="K588">
        <f t="shared" si="117"/>
        <v>197.21000000000004</v>
      </c>
      <c r="L588">
        <f t="shared" si="118"/>
        <v>165.49</v>
      </c>
      <c r="M588" s="26">
        <f>AVERAGE(K588:L588)</f>
        <v>181.35000000000002</v>
      </c>
      <c r="N588" s="27">
        <f>AVERAGE(M588:M590)</f>
        <v>172.19133333333335</v>
      </c>
      <c r="AD588" s="39">
        <f>N588</f>
        <v>172.19133333333335</v>
      </c>
      <c r="AE588" s="31">
        <f>O580</f>
        <v>182.10472222222222</v>
      </c>
      <c r="AF588" s="37">
        <f t="shared" si="122"/>
        <v>194.10261774997088</v>
      </c>
      <c r="AG588" s="37">
        <f t="shared" si="122"/>
        <v>170.10682669447357</v>
      </c>
    </row>
    <row r="589" spans="1:33" ht="17" thickTop="1" thickBot="1" x14ac:dyDescent="0.25">
      <c r="A589" s="33" t="s">
        <v>213</v>
      </c>
      <c r="D589">
        <v>2</v>
      </c>
      <c r="E589" s="38">
        <v>7995.99</v>
      </c>
      <c r="F589" s="38"/>
      <c r="G589" s="25">
        <f t="shared" ref="G589:G604" si="123">F589/E589</f>
        <v>0</v>
      </c>
      <c r="H589" s="25">
        <v>133.5</v>
      </c>
      <c r="I589" s="38">
        <v>133.5</v>
      </c>
      <c r="J589" s="38">
        <v>58</v>
      </c>
      <c r="K589">
        <f t="shared" si="117"/>
        <v>190.97500000000002</v>
      </c>
      <c r="L589">
        <f t="shared" si="118"/>
        <v>141.76</v>
      </c>
      <c r="M589" s="26">
        <f>AVERAGE(K589:L589)</f>
        <v>166.36750000000001</v>
      </c>
      <c r="AD589">
        <f>N588</f>
        <v>172.19133333333335</v>
      </c>
      <c r="AE589" s="31">
        <f>O580</f>
        <v>182.10472222222222</v>
      </c>
      <c r="AF589" s="37">
        <f t="shared" si="122"/>
        <v>194.10261774997088</v>
      </c>
      <c r="AG589" s="37">
        <f t="shared" si="122"/>
        <v>170.10682669447357</v>
      </c>
    </row>
    <row r="590" spans="1:33" ht="17" thickTop="1" thickBot="1" x14ac:dyDescent="0.25">
      <c r="A590" s="33" t="s">
        <v>214</v>
      </c>
      <c r="D590">
        <v>3</v>
      </c>
      <c r="E590" s="38">
        <v>1193.1099999999999</v>
      </c>
      <c r="F590" s="38"/>
      <c r="G590" s="25">
        <f t="shared" si="123"/>
        <v>0</v>
      </c>
      <c r="H590" s="25" t="str">
        <f>IF(G590&lt;1.5, "F", "G")</f>
        <v>F</v>
      </c>
      <c r="I590" s="38">
        <v>131.5</v>
      </c>
      <c r="J590" s="38">
        <v>57.9</v>
      </c>
      <c r="K590">
        <f t="shared" si="117"/>
        <v>195.27500000000003</v>
      </c>
      <c r="L590">
        <f t="shared" si="118"/>
        <v>142.43799999999999</v>
      </c>
      <c r="M590" s="26">
        <f>AVERAGE(K590:L590)</f>
        <v>168.85650000000001</v>
      </c>
      <c r="AD590">
        <f>N588</f>
        <v>172.19133333333335</v>
      </c>
      <c r="AE590" s="31">
        <f>O580</f>
        <v>182.10472222222222</v>
      </c>
      <c r="AF590" s="37">
        <f t="shared" si="122"/>
        <v>194.10261774997088</v>
      </c>
      <c r="AG590" s="37">
        <f t="shared" si="122"/>
        <v>170.10682669447357</v>
      </c>
    </row>
    <row r="591" spans="1:33" ht="17" thickTop="1" thickBot="1" x14ac:dyDescent="0.25">
      <c r="D591" t="s">
        <v>208</v>
      </c>
      <c r="E591">
        <f>AVERAGE(E588:E590)</f>
        <v>3977.6533333333336</v>
      </c>
      <c r="F591" t="e">
        <f>AVERAGE(F588:F590)</f>
        <v>#DIV/0!</v>
      </c>
      <c r="G591" s="25" t="e">
        <f t="shared" si="123"/>
        <v>#DIV/0!</v>
      </c>
      <c r="H591" s="25" t="e">
        <f>IF(G591&lt;1.5, "F", "G")</f>
        <v>#DIV/0!</v>
      </c>
      <c r="I591">
        <f>AVERAGE(I588:I590)</f>
        <v>131.86666666666667</v>
      </c>
      <c r="J591">
        <f>AVERAGE(J588:J590)</f>
        <v>56.800000000000004</v>
      </c>
      <c r="K591">
        <f t="shared" si="117"/>
        <v>194.48666666666668</v>
      </c>
      <c r="L591">
        <f t="shared" si="118"/>
        <v>149.89599999999996</v>
      </c>
      <c r="M591" s="26"/>
      <c r="AE591" s="31">
        <f>O580</f>
        <v>182.10472222222222</v>
      </c>
      <c r="AF591" s="37">
        <f t="shared" si="122"/>
        <v>194.10261774997088</v>
      </c>
      <c r="AG591" s="37">
        <f t="shared" si="122"/>
        <v>170.10682669447357</v>
      </c>
    </row>
    <row r="592" spans="1:33" ht="17" thickTop="1" thickBot="1" x14ac:dyDescent="0.25">
      <c r="A592" s="33" t="s">
        <v>215</v>
      </c>
      <c r="C592" s="29">
        <v>4</v>
      </c>
      <c r="D592" s="29">
        <v>1</v>
      </c>
      <c r="E592" s="29">
        <v>57.9</v>
      </c>
      <c r="F592" s="29"/>
      <c r="G592" s="25">
        <f t="shared" si="123"/>
        <v>0</v>
      </c>
      <c r="H592" s="25" t="str">
        <f>IF(G592&lt;1.5, "F", "G")</f>
        <v>F</v>
      </c>
      <c r="I592" s="29">
        <v>128.5</v>
      </c>
      <c r="J592" s="29">
        <v>50.1</v>
      </c>
      <c r="K592">
        <f t="shared" si="117"/>
        <v>201.72500000000002</v>
      </c>
      <c r="L592">
        <f t="shared" si="118"/>
        <v>195.322</v>
      </c>
      <c r="M592" s="26">
        <f>AVERAGE(K592:L592)</f>
        <v>198.52350000000001</v>
      </c>
      <c r="N592" s="27">
        <f>AVERAGE(M592:M594)</f>
        <v>195.28216666666665</v>
      </c>
      <c r="AD592" s="39">
        <f>N592</f>
        <v>195.28216666666665</v>
      </c>
      <c r="AE592" s="31">
        <f>O580</f>
        <v>182.10472222222222</v>
      </c>
      <c r="AF592" s="37">
        <f t="shared" si="122"/>
        <v>194.10261774997088</v>
      </c>
      <c r="AG592" s="37">
        <f t="shared" si="122"/>
        <v>170.10682669447357</v>
      </c>
    </row>
    <row r="593" spans="1:33" ht="17" thickTop="1" thickBot="1" x14ac:dyDescent="0.25">
      <c r="A593" s="33" t="s">
        <v>216</v>
      </c>
      <c r="D593">
        <v>2</v>
      </c>
      <c r="E593" s="38">
        <v>14860.51</v>
      </c>
      <c r="F593" s="38"/>
      <c r="G593" s="25">
        <f t="shared" si="123"/>
        <v>0</v>
      </c>
      <c r="H593" s="25" t="str">
        <f>IF(G593&lt;1.5, "F", "G")</f>
        <v>F</v>
      </c>
      <c r="I593" s="38">
        <v>130.5</v>
      </c>
      <c r="J593" s="38">
        <v>50.2</v>
      </c>
      <c r="K593">
        <f t="shared" si="117"/>
        <v>197.42500000000001</v>
      </c>
      <c r="L593">
        <f t="shared" si="118"/>
        <v>194.64399999999995</v>
      </c>
      <c r="M593" s="26">
        <f>AVERAGE(K593:L593)</f>
        <v>196.03449999999998</v>
      </c>
      <c r="AD593">
        <f>N592</f>
        <v>195.28216666666665</v>
      </c>
      <c r="AE593" s="31">
        <f>O580</f>
        <v>182.10472222222222</v>
      </c>
      <c r="AF593" s="37">
        <f t="shared" si="122"/>
        <v>194.10261774997088</v>
      </c>
      <c r="AG593" s="37">
        <f t="shared" si="122"/>
        <v>170.10682669447357</v>
      </c>
    </row>
    <row r="594" spans="1:33" ht="17" thickTop="1" thickBot="1" x14ac:dyDescent="0.25">
      <c r="A594" s="33" t="s">
        <v>217</v>
      </c>
      <c r="D594">
        <v>3</v>
      </c>
      <c r="E594" s="38">
        <v>7394.05</v>
      </c>
      <c r="F594" s="38"/>
      <c r="G594" s="25">
        <f t="shared" si="123"/>
        <v>0</v>
      </c>
      <c r="H594" s="25">
        <v>130.5</v>
      </c>
      <c r="I594" s="38">
        <v>130.5</v>
      </c>
      <c r="J594" s="38">
        <v>51.6</v>
      </c>
      <c r="K594">
        <f t="shared" si="117"/>
        <v>197.42500000000001</v>
      </c>
      <c r="L594">
        <f t="shared" si="118"/>
        <v>185.15199999999999</v>
      </c>
      <c r="M594" s="26">
        <f>AVERAGE(K594:L594)</f>
        <v>191.2885</v>
      </c>
      <c r="AD594">
        <f>N592</f>
        <v>195.28216666666665</v>
      </c>
      <c r="AE594" s="31">
        <f>O580</f>
        <v>182.10472222222222</v>
      </c>
      <c r="AF594" s="37">
        <f t="shared" si="122"/>
        <v>194.10261774997088</v>
      </c>
      <c r="AG594" s="37">
        <f t="shared" si="122"/>
        <v>170.10682669447357</v>
      </c>
    </row>
    <row r="595" spans="1:33" ht="17" thickTop="1" thickBot="1" x14ac:dyDescent="0.25">
      <c r="D595" t="s">
        <v>208</v>
      </c>
      <c r="E595">
        <f>AVERAGE(E592:E594)</f>
        <v>7437.4866666666667</v>
      </c>
      <c r="F595" t="e">
        <f>AVERAGE(F592:F594)</f>
        <v>#DIV/0!</v>
      </c>
      <c r="G595" s="25" t="e">
        <f t="shared" si="123"/>
        <v>#DIV/0!</v>
      </c>
      <c r="H595" s="25" t="e">
        <f>IF(G595&lt;1.5, "F", "G")</f>
        <v>#DIV/0!</v>
      </c>
      <c r="I595">
        <f>AVERAGE(I592:I594)</f>
        <v>129.83333333333334</v>
      </c>
      <c r="J595">
        <f>AVERAGE(J592:J594)</f>
        <v>50.633333333333333</v>
      </c>
      <c r="K595">
        <f t="shared" si="117"/>
        <v>198.85833333333335</v>
      </c>
      <c r="L595">
        <f t="shared" si="118"/>
        <v>191.70600000000002</v>
      </c>
      <c r="M595" s="26"/>
      <c r="AE595" s="31">
        <f>O580</f>
        <v>182.10472222222222</v>
      </c>
      <c r="AF595" s="37">
        <f t="shared" si="122"/>
        <v>194.10261774997088</v>
      </c>
      <c r="AG595" s="37">
        <f t="shared" si="122"/>
        <v>170.10682669447357</v>
      </c>
    </row>
    <row r="596" spans="1:33" ht="17" thickTop="1" thickBot="1" x14ac:dyDescent="0.25">
      <c r="A596" s="33" t="s">
        <v>218</v>
      </c>
      <c r="C596" s="29">
        <v>5</v>
      </c>
      <c r="D596" s="29">
        <v>1</v>
      </c>
      <c r="E596" s="29">
        <v>2432</v>
      </c>
      <c r="F596" s="29"/>
      <c r="G596" s="25">
        <f t="shared" si="123"/>
        <v>0</v>
      </c>
      <c r="H596" s="25">
        <v>129.5</v>
      </c>
      <c r="I596" s="29">
        <v>129.5</v>
      </c>
      <c r="J596" s="29">
        <v>59.7</v>
      </c>
      <c r="K596">
        <f t="shared" si="117"/>
        <v>199.57499999999999</v>
      </c>
      <c r="L596">
        <f t="shared" si="118"/>
        <v>130.23399999999998</v>
      </c>
      <c r="M596" s="26">
        <f>AVERAGE(K596:L596)</f>
        <v>164.90449999999998</v>
      </c>
      <c r="N596" s="27">
        <f>AVERAGE(M596:M598)</f>
        <v>173.41516666666666</v>
      </c>
      <c r="AD596" s="39">
        <f>N596</f>
        <v>173.41516666666666</v>
      </c>
      <c r="AE596" s="31">
        <f>O580</f>
        <v>182.10472222222222</v>
      </c>
      <c r="AF596" s="37">
        <f t="shared" si="122"/>
        <v>194.10261774997088</v>
      </c>
      <c r="AG596" s="37">
        <f t="shared" si="122"/>
        <v>170.10682669447357</v>
      </c>
    </row>
    <row r="597" spans="1:33" ht="17" thickTop="1" thickBot="1" x14ac:dyDescent="0.25">
      <c r="A597" s="33" t="s">
        <v>219</v>
      </c>
      <c r="D597">
        <v>2</v>
      </c>
      <c r="E597" s="38">
        <v>15376.1</v>
      </c>
      <c r="F597" s="38"/>
      <c r="G597" s="25">
        <f t="shared" si="123"/>
        <v>0</v>
      </c>
      <c r="H597" s="25" t="str">
        <f t="shared" ref="H597:H604" si="124">IF(G597&lt;1.5, "F", "G")</f>
        <v>F</v>
      </c>
      <c r="I597" s="38">
        <v>131.30000000000001</v>
      </c>
      <c r="J597" s="38">
        <v>51.8</v>
      </c>
      <c r="K597">
        <f t="shared" si="117"/>
        <v>195.70499999999998</v>
      </c>
      <c r="L597">
        <f t="shared" si="118"/>
        <v>183.79599999999999</v>
      </c>
      <c r="M597" s="26">
        <f>AVERAGE(K597:L597)</f>
        <v>189.75049999999999</v>
      </c>
      <c r="AD597">
        <f>N596</f>
        <v>173.41516666666666</v>
      </c>
      <c r="AE597" s="31">
        <f>O580</f>
        <v>182.10472222222222</v>
      </c>
      <c r="AF597" s="37">
        <f t="shared" ref="AF597:AG602" si="125">AF596</f>
        <v>194.10261774997088</v>
      </c>
      <c r="AG597" s="37">
        <f t="shared" si="125"/>
        <v>170.10682669447357</v>
      </c>
    </row>
    <row r="598" spans="1:33" ht="17" thickTop="1" thickBot="1" x14ac:dyDescent="0.25">
      <c r="A598" s="33" t="s">
        <v>220</v>
      </c>
      <c r="D598">
        <v>3</v>
      </c>
      <c r="E598" s="38">
        <v>1110.26</v>
      </c>
      <c r="F598" s="38"/>
      <c r="G598" s="25">
        <f t="shared" si="123"/>
        <v>0</v>
      </c>
      <c r="H598" s="25" t="str">
        <f t="shared" si="124"/>
        <v>F</v>
      </c>
      <c r="I598" s="38">
        <v>131.69999999999999</v>
      </c>
      <c r="J598" s="38">
        <v>58.8</v>
      </c>
      <c r="K598">
        <f t="shared" si="117"/>
        <v>194.84500000000003</v>
      </c>
      <c r="L598">
        <f t="shared" si="118"/>
        <v>136.33600000000001</v>
      </c>
      <c r="M598" s="48">
        <f>AVERAGE(K598:L598)</f>
        <v>165.59050000000002</v>
      </c>
      <c r="AD598">
        <f>N596</f>
        <v>173.41516666666666</v>
      </c>
      <c r="AE598" s="31">
        <f>O580</f>
        <v>182.10472222222222</v>
      </c>
      <c r="AF598" s="37">
        <f t="shared" si="125"/>
        <v>194.10261774997088</v>
      </c>
      <c r="AG598" s="37">
        <f t="shared" si="125"/>
        <v>170.10682669447357</v>
      </c>
    </row>
    <row r="599" spans="1:33" ht="17" thickTop="1" thickBot="1" x14ac:dyDescent="0.25">
      <c r="D599" t="s">
        <v>208</v>
      </c>
      <c r="E599">
        <f>AVERAGE(E596:E598)</f>
        <v>6306.119999999999</v>
      </c>
      <c r="F599" t="e">
        <f>AVERAGE(F596:F598)</f>
        <v>#DIV/0!</v>
      </c>
      <c r="G599" s="25" t="e">
        <f t="shared" si="123"/>
        <v>#DIV/0!</v>
      </c>
      <c r="H599" s="25" t="e">
        <f t="shared" si="124"/>
        <v>#DIV/0!</v>
      </c>
      <c r="I599">
        <f>AVERAGE(I596:I598)</f>
        <v>130.83333333333334</v>
      </c>
      <c r="J599">
        <f>AVERAGE(J596:J598)</f>
        <v>56.766666666666673</v>
      </c>
      <c r="K599">
        <f t="shared" si="117"/>
        <v>196.70833333333331</v>
      </c>
      <c r="L599">
        <f t="shared" si="118"/>
        <v>150.12199999999996</v>
      </c>
      <c r="M599" s="26"/>
      <c r="AE599" s="31">
        <f>O580</f>
        <v>182.10472222222222</v>
      </c>
      <c r="AF599" s="37">
        <f t="shared" si="125"/>
        <v>194.10261774997088</v>
      </c>
      <c r="AG599" s="37">
        <f t="shared" si="125"/>
        <v>170.10682669447357</v>
      </c>
    </row>
    <row r="600" spans="1:33" ht="17" thickTop="1" thickBot="1" x14ac:dyDescent="0.25">
      <c r="A600" s="33" t="s">
        <v>221</v>
      </c>
      <c r="C600" s="41">
        <v>6</v>
      </c>
      <c r="D600" s="41">
        <v>1</v>
      </c>
      <c r="E600" s="41">
        <v>3039.8</v>
      </c>
      <c r="F600" s="41"/>
      <c r="G600" s="25">
        <f t="shared" si="123"/>
        <v>0</v>
      </c>
      <c r="H600" s="25" t="str">
        <f t="shared" si="124"/>
        <v>F</v>
      </c>
      <c r="I600" s="41">
        <v>132.69999999999999</v>
      </c>
      <c r="J600" s="41">
        <v>54.7</v>
      </c>
      <c r="K600">
        <f t="shared" si="117"/>
        <v>192.69500000000005</v>
      </c>
      <c r="L600">
        <f t="shared" si="118"/>
        <v>164.13399999999996</v>
      </c>
      <c r="M600" s="26">
        <f>AVERAGE(K600:L600)</f>
        <v>178.4145</v>
      </c>
      <c r="N600" s="27">
        <f>AVERAGE(M600:M602)</f>
        <v>182.52116666666669</v>
      </c>
      <c r="AD600" s="42">
        <f>N600</f>
        <v>182.52116666666669</v>
      </c>
      <c r="AE600" s="31">
        <f>O580</f>
        <v>182.10472222222222</v>
      </c>
      <c r="AF600" s="37">
        <f t="shared" si="125"/>
        <v>194.10261774997088</v>
      </c>
      <c r="AG600" s="37">
        <f t="shared" si="125"/>
        <v>170.10682669447357</v>
      </c>
    </row>
    <row r="601" spans="1:33" ht="17" thickTop="1" thickBot="1" x14ac:dyDescent="0.25">
      <c r="A601" s="33" t="s">
        <v>222</v>
      </c>
      <c r="D601">
        <v>2</v>
      </c>
      <c r="E601" s="43">
        <v>1166.44</v>
      </c>
      <c r="F601" s="43"/>
      <c r="G601" s="25">
        <f t="shared" si="123"/>
        <v>0</v>
      </c>
      <c r="H601" s="25" t="str">
        <f t="shared" si="124"/>
        <v>F</v>
      </c>
      <c r="I601" s="43">
        <v>130.69999999999999</v>
      </c>
      <c r="J601" s="43">
        <v>51.8</v>
      </c>
      <c r="K601">
        <f t="shared" si="117"/>
        <v>196.99500000000006</v>
      </c>
      <c r="L601">
        <f t="shared" si="118"/>
        <v>183.79599999999999</v>
      </c>
      <c r="M601" s="26">
        <f>AVERAGE(K601:L601)</f>
        <v>190.39550000000003</v>
      </c>
      <c r="AD601">
        <f>N600</f>
        <v>182.52116666666669</v>
      </c>
      <c r="AE601" s="31">
        <f>O580</f>
        <v>182.10472222222222</v>
      </c>
      <c r="AF601" s="37">
        <f t="shared" si="125"/>
        <v>194.10261774997088</v>
      </c>
      <c r="AG601" s="37">
        <f t="shared" si="125"/>
        <v>170.10682669447357</v>
      </c>
    </row>
    <row r="602" spans="1:33" ht="17" thickTop="1" thickBot="1" x14ac:dyDescent="0.25">
      <c r="A602" s="33" t="s">
        <v>223</v>
      </c>
      <c r="D602">
        <v>3</v>
      </c>
      <c r="E602" s="43">
        <v>51.8</v>
      </c>
      <c r="F602" s="43"/>
      <c r="G602" s="25">
        <f t="shared" si="123"/>
        <v>0</v>
      </c>
      <c r="H602" s="25" t="str">
        <f t="shared" si="124"/>
        <v>F</v>
      </c>
      <c r="I602" s="43">
        <v>132.69999999999999</v>
      </c>
      <c r="J602" s="43">
        <v>54.6</v>
      </c>
      <c r="K602">
        <f t="shared" si="117"/>
        <v>192.69500000000005</v>
      </c>
      <c r="L602">
        <f t="shared" si="118"/>
        <v>164.81199999999995</v>
      </c>
      <c r="M602" s="26">
        <f>AVERAGE(K602:L602)</f>
        <v>178.7535</v>
      </c>
      <c r="AD602">
        <f>N600</f>
        <v>182.52116666666669</v>
      </c>
      <c r="AE602" s="31">
        <f>O580</f>
        <v>182.10472222222222</v>
      </c>
      <c r="AF602" s="37">
        <f t="shared" si="125"/>
        <v>194.10261774997088</v>
      </c>
      <c r="AG602" s="37">
        <f t="shared" si="125"/>
        <v>170.10682669447357</v>
      </c>
    </row>
    <row r="603" spans="1:33" ht="17" thickTop="1" thickBot="1" x14ac:dyDescent="0.25">
      <c r="D603" t="s">
        <v>208</v>
      </c>
      <c r="E603">
        <f>AVERAGE(E600:E602)</f>
        <v>1419.3466666666666</v>
      </c>
      <c r="F603" t="e">
        <f>AVERAGE(F600:F602)</f>
        <v>#DIV/0!</v>
      </c>
      <c r="G603" s="25" t="e">
        <f t="shared" si="123"/>
        <v>#DIV/0!</v>
      </c>
      <c r="H603" s="25" t="e">
        <f t="shared" si="124"/>
        <v>#DIV/0!</v>
      </c>
      <c r="I603">
        <f>AVERAGE(I600:I602)</f>
        <v>132.03333333333333</v>
      </c>
      <c r="J603">
        <f>AVERAGE(J600:J602)</f>
        <v>53.699999999999996</v>
      </c>
      <c r="K603">
        <f t="shared" si="117"/>
        <v>194.12833333333333</v>
      </c>
      <c r="L603">
        <f t="shared" si="118"/>
        <v>170.91399999999999</v>
      </c>
      <c r="M603" s="26"/>
    </row>
    <row r="604" spans="1:33" s="25" customFormat="1" ht="17" thickTop="1" thickBot="1" x14ac:dyDescent="0.25">
      <c r="A604" s="23" t="s">
        <v>204</v>
      </c>
      <c r="B604" s="24" t="s">
        <v>251</v>
      </c>
      <c r="C604" s="25">
        <v>1</v>
      </c>
      <c r="D604" s="25">
        <v>1</v>
      </c>
      <c r="E604" s="25">
        <v>2907.77</v>
      </c>
      <c r="G604" s="25">
        <f t="shared" si="123"/>
        <v>0</v>
      </c>
      <c r="H604" s="25" t="str">
        <f t="shared" si="124"/>
        <v>F</v>
      </c>
      <c r="I604" s="25">
        <v>156.80000000000001</v>
      </c>
      <c r="J604" s="25">
        <v>71.900000000000006</v>
      </c>
      <c r="K604" s="25">
        <f t="shared" si="117"/>
        <v>140.88</v>
      </c>
      <c r="L604" s="25">
        <f t="shared" si="118"/>
        <v>47.517999999999915</v>
      </c>
      <c r="M604" s="26">
        <f>AVERAGE(K604:L604)</f>
        <v>94.198999999999955</v>
      </c>
      <c r="N604" s="27">
        <f>AVERAGE(M604:M606)</f>
        <v>109.78999999999998</v>
      </c>
      <c r="O604" s="45">
        <f>AVERAGE(N604,N608,N612,N616,N620,N624)</f>
        <v>107.61105555555554</v>
      </c>
      <c r="P604" s="25">
        <f>AVERAGE(K604:K606,K608:K610,K612:K614,K616:K618,K620:K622,K624:K626)</f>
        <v>140.28277777777777</v>
      </c>
      <c r="Q604" s="25">
        <f>AVERAGE(L604:L606,L608:L610,L612:L614,L616:L618,L620:L622,L624:L626)</f>
        <v>74.939333333333309</v>
      </c>
      <c r="S604" s="46">
        <f>_xlfn.STDEV.S(M604:M606,M608:M610,M612,M616:M618,M620:M622,M624:M626, M614, M613)</f>
        <v>18.993828726789513</v>
      </c>
      <c r="T604">
        <f t="shared" ref="T604:U604" si="126">AVERAGE(I604:I627)</f>
        <v>157.07777777777781</v>
      </c>
      <c r="U604">
        <f t="shared" si="126"/>
        <v>67.855555555555554</v>
      </c>
      <c r="AD604" s="31">
        <f>$N$604</f>
        <v>109.78999999999998</v>
      </c>
      <c r="AE604" s="31">
        <f>O604</f>
        <v>107.61105555555554</v>
      </c>
      <c r="AF604" s="47">
        <f>O604+S604</f>
        <v>126.60488428234505</v>
      </c>
      <c r="AG604" s="47">
        <f>O604-S604</f>
        <v>88.617226828766022</v>
      </c>
    </row>
    <row r="605" spans="1:33" ht="17" thickTop="1" thickBot="1" x14ac:dyDescent="0.25">
      <c r="A605" s="33" t="s">
        <v>206</v>
      </c>
      <c r="D605">
        <v>2</v>
      </c>
      <c r="E605">
        <v>1616.77</v>
      </c>
      <c r="G605" s="25">
        <v>158.80000000000001</v>
      </c>
      <c r="H605" s="25">
        <v>62.8</v>
      </c>
      <c r="I605">
        <v>158.80000000000001</v>
      </c>
      <c r="J605">
        <v>62.8</v>
      </c>
      <c r="K605">
        <f t="shared" si="117"/>
        <v>136.57999999999998</v>
      </c>
      <c r="L605">
        <f t="shared" si="118"/>
        <v>109.21600000000001</v>
      </c>
      <c r="M605" s="26">
        <f>AVERAGE(K605:L605)</f>
        <v>122.898</v>
      </c>
      <c r="AD605">
        <f>N604</f>
        <v>109.78999999999998</v>
      </c>
      <c r="AE605" s="31">
        <f>O604</f>
        <v>107.61105555555554</v>
      </c>
      <c r="AF605" s="37">
        <f t="shared" ref="AF605:AG620" si="127">AF604</f>
        <v>126.60488428234505</v>
      </c>
      <c r="AG605" s="37">
        <f t="shared" si="127"/>
        <v>88.617226828766022</v>
      </c>
    </row>
    <row r="606" spans="1:33" ht="17" thickTop="1" thickBot="1" x14ac:dyDescent="0.25">
      <c r="A606" s="33" t="s">
        <v>207</v>
      </c>
      <c r="D606">
        <v>3</v>
      </c>
      <c r="E606">
        <v>1066.26</v>
      </c>
      <c r="G606" s="25">
        <f>F606/E606</f>
        <v>0</v>
      </c>
      <c r="H606" s="25" t="str">
        <f t="shared" ref="H606:H616" si="128">IF(G606&lt;1.5, "F", "G")</f>
        <v>F</v>
      </c>
      <c r="I606" s="38">
        <v>160.80000000000001</v>
      </c>
      <c r="J606" s="38">
        <v>65.3</v>
      </c>
      <c r="K606">
        <f t="shared" si="117"/>
        <v>132.27999999999997</v>
      </c>
      <c r="L606">
        <f t="shared" si="118"/>
        <v>92.26600000000002</v>
      </c>
      <c r="M606" s="26">
        <f>AVERAGE(K606:L606)</f>
        <v>112.273</v>
      </c>
      <c r="AD606">
        <f>N604</f>
        <v>109.78999999999998</v>
      </c>
      <c r="AE606" s="31">
        <f>O604</f>
        <v>107.61105555555554</v>
      </c>
      <c r="AF606" s="37">
        <f t="shared" si="127"/>
        <v>126.60488428234505</v>
      </c>
      <c r="AG606" s="37">
        <f t="shared" si="127"/>
        <v>88.617226828766022</v>
      </c>
    </row>
    <row r="607" spans="1:33" ht="17" thickTop="1" thickBot="1" x14ac:dyDescent="0.25">
      <c r="D607" t="s">
        <v>208</v>
      </c>
      <c r="E607">
        <f>AVERAGE(E604:E606)</f>
        <v>1863.6000000000001</v>
      </c>
      <c r="F607" t="e">
        <f>AVERAGE(F604:F606)</f>
        <v>#DIV/0!</v>
      </c>
      <c r="G607" s="25" t="e">
        <f>F607/E607</f>
        <v>#DIV/0!</v>
      </c>
      <c r="H607" s="25" t="e">
        <f t="shared" si="128"/>
        <v>#DIV/0!</v>
      </c>
      <c r="I607">
        <f>AVERAGE(I604:I606)</f>
        <v>158.80000000000001</v>
      </c>
      <c r="J607">
        <f>AVERAGE(J604:J606)</f>
        <v>66.666666666666671</v>
      </c>
      <c r="K607">
        <f t="shared" si="117"/>
        <v>136.57999999999998</v>
      </c>
      <c r="L607">
        <f t="shared" si="118"/>
        <v>82.999999999999943</v>
      </c>
      <c r="M607" s="26"/>
      <c r="AE607" s="31">
        <f>O604</f>
        <v>107.61105555555554</v>
      </c>
      <c r="AF607" s="37">
        <f t="shared" si="127"/>
        <v>126.60488428234505</v>
      </c>
      <c r="AG607" s="37">
        <f t="shared" si="127"/>
        <v>88.617226828766022</v>
      </c>
    </row>
    <row r="608" spans="1:33" ht="17" thickTop="1" thickBot="1" x14ac:dyDescent="0.25">
      <c r="A608" s="33" t="s">
        <v>209</v>
      </c>
      <c r="C608" s="29">
        <v>2</v>
      </c>
      <c r="D608" s="29">
        <v>1</v>
      </c>
      <c r="E608">
        <v>18112.23</v>
      </c>
      <c r="F608">
        <v>164.4</v>
      </c>
      <c r="G608" s="25">
        <v>63.3</v>
      </c>
      <c r="H608" s="25" t="str">
        <f t="shared" si="128"/>
        <v>G</v>
      </c>
      <c r="I608" s="38">
        <v>164.4</v>
      </c>
      <c r="J608" s="38">
        <v>63.3</v>
      </c>
      <c r="K608">
        <f t="shared" si="117"/>
        <v>124.54000000000002</v>
      </c>
      <c r="L608">
        <f t="shared" si="118"/>
        <v>105.82600000000002</v>
      </c>
      <c r="M608" s="26">
        <f>AVERAGE(K608:L608)</f>
        <v>115.18300000000002</v>
      </c>
      <c r="N608" s="27">
        <f>AVERAGE(M608:M610)</f>
        <v>102.49433333333333</v>
      </c>
      <c r="AD608" s="39">
        <f>$N$608</f>
        <v>102.49433333333333</v>
      </c>
      <c r="AE608" s="31">
        <f>O604</f>
        <v>107.61105555555554</v>
      </c>
      <c r="AF608" s="37">
        <f t="shared" si="127"/>
        <v>126.60488428234505</v>
      </c>
      <c r="AG608" s="37">
        <f t="shared" si="127"/>
        <v>88.617226828766022</v>
      </c>
    </row>
    <row r="609" spans="1:33" ht="17" thickTop="1" thickBot="1" x14ac:dyDescent="0.25">
      <c r="A609" s="33" t="s">
        <v>210</v>
      </c>
      <c r="D609">
        <v>2</v>
      </c>
      <c r="E609">
        <v>9975.43</v>
      </c>
      <c r="G609" s="25">
        <f t="shared" ref="G609:G616" si="129">F609/E609</f>
        <v>0</v>
      </c>
      <c r="H609" s="25" t="str">
        <f t="shared" si="128"/>
        <v>F</v>
      </c>
      <c r="I609" s="38">
        <v>161.4</v>
      </c>
      <c r="J609" s="38">
        <v>74.599999999999994</v>
      </c>
      <c r="K609">
        <f t="shared" si="117"/>
        <v>130.99</v>
      </c>
      <c r="L609">
        <f t="shared" si="118"/>
        <v>29.212000000000046</v>
      </c>
      <c r="M609" s="26">
        <f>AVERAGE(K609:L609)</f>
        <v>80.101000000000028</v>
      </c>
      <c r="AD609" s="39">
        <f>$N$608</f>
        <v>102.49433333333333</v>
      </c>
      <c r="AE609" s="31">
        <f>O604</f>
        <v>107.61105555555554</v>
      </c>
      <c r="AF609" s="37">
        <f t="shared" si="127"/>
        <v>126.60488428234505</v>
      </c>
      <c r="AG609" s="37">
        <f t="shared" si="127"/>
        <v>88.617226828766022</v>
      </c>
    </row>
    <row r="610" spans="1:33" ht="17" thickTop="1" thickBot="1" x14ac:dyDescent="0.25">
      <c r="A610" s="33" t="s">
        <v>211</v>
      </c>
      <c r="D610">
        <v>3</v>
      </c>
      <c r="E610">
        <v>14238.24</v>
      </c>
      <c r="G610" s="25">
        <f t="shared" si="129"/>
        <v>0</v>
      </c>
      <c r="H610" s="25" t="str">
        <f t="shared" si="128"/>
        <v>F</v>
      </c>
      <c r="I610" s="38">
        <v>157.4</v>
      </c>
      <c r="J610" s="38">
        <v>66.400000000000006</v>
      </c>
      <c r="K610">
        <f t="shared" si="117"/>
        <v>139.58999999999997</v>
      </c>
      <c r="L610">
        <f t="shared" si="118"/>
        <v>84.807999999999936</v>
      </c>
      <c r="M610" s="26">
        <f>AVERAGE(K610:L610)</f>
        <v>112.19899999999996</v>
      </c>
      <c r="AD610" s="39">
        <f>$N$608</f>
        <v>102.49433333333333</v>
      </c>
      <c r="AE610" s="31">
        <f>O604</f>
        <v>107.61105555555554</v>
      </c>
      <c r="AF610" s="37">
        <f t="shared" si="127"/>
        <v>126.60488428234505</v>
      </c>
      <c r="AG610" s="37">
        <f t="shared" si="127"/>
        <v>88.617226828766022</v>
      </c>
    </row>
    <row r="611" spans="1:33" ht="17" thickTop="1" thickBot="1" x14ac:dyDescent="0.25">
      <c r="D611" t="s">
        <v>208</v>
      </c>
      <c r="E611">
        <f>AVERAGE(E608:E610)</f>
        <v>14108.633333333333</v>
      </c>
      <c r="F611">
        <f>AVERAGE(F608:F610)</f>
        <v>164.4</v>
      </c>
      <c r="G611" s="25">
        <f t="shared" si="129"/>
        <v>1.1652439759107309E-2</v>
      </c>
      <c r="H611" s="25" t="str">
        <f t="shared" si="128"/>
        <v>F</v>
      </c>
      <c r="I611">
        <f>AVERAGE(I608:I610)</f>
        <v>161.06666666666669</v>
      </c>
      <c r="J611">
        <f>AVERAGE(J608:J610)</f>
        <v>68.099999999999994</v>
      </c>
      <c r="K611">
        <f t="shared" si="117"/>
        <v>131.70666666666665</v>
      </c>
      <c r="L611">
        <f t="shared" si="118"/>
        <v>73.282000000000039</v>
      </c>
      <c r="M611" s="26"/>
      <c r="AE611" s="31">
        <f>O604</f>
        <v>107.61105555555554</v>
      </c>
      <c r="AF611" s="37">
        <f t="shared" si="127"/>
        <v>126.60488428234505</v>
      </c>
      <c r="AG611" s="37">
        <f t="shared" si="127"/>
        <v>88.617226828766022</v>
      </c>
    </row>
    <row r="612" spans="1:33" ht="17" thickTop="1" thickBot="1" x14ac:dyDescent="0.25">
      <c r="A612" s="33" t="s">
        <v>212</v>
      </c>
      <c r="C612" s="29">
        <v>3</v>
      </c>
      <c r="D612" s="29">
        <v>1</v>
      </c>
      <c r="E612" s="29">
        <v>8612.86</v>
      </c>
      <c r="F612" s="29"/>
      <c r="G612" s="25">
        <f t="shared" si="129"/>
        <v>0</v>
      </c>
      <c r="H612" s="25" t="str">
        <f t="shared" si="128"/>
        <v>F</v>
      </c>
      <c r="I612" s="29">
        <v>160.4</v>
      </c>
      <c r="J612" s="29">
        <v>73.900000000000006</v>
      </c>
      <c r="K612">
        <f t="shared" si="117"/>
        <v>133.13999999999999</v>
      </c>
      <c r="L612">
        <f t="shared" si="118"/>
        <v>33.95799999999997</v>
      </c>
      <c r="M612" s="26">
        <f>AVERAGE(K612:L612)</f>
        <v>83.548999999999978</v>
      </c>
      <c r="N612" s="27">
        <f>AVERAGE(M612:M614)</f>
        <v>101.02533333333331</v>
      </c>
      <c r="AD612" s="39">
        <f>N612</f>
        <v>101.02533333333331</v>
      </c>
      <c r="AE612" s="31">
        <f>O604</f>
        <v>107.61105555555554</v>
      </c>
      <c r="AF612" s="37">
        <f t="shared" si="127"/>
        <v>126.60488428234505</v>
      </c>
      <c r="AG612" s="37">
        <f t="shared" si="127"/>
        <v>88.617226828766022</v>
      </c>
    </row>
    <row r="613" spans="1:33" ht="17" thickTop="1" thickBot="1" x14ac:dyDescent="0.25">
      <c r="A613" s="33" t="s">
        <v>213</v>
      </c>
      <c r="D613">
        <v>2</v>
      </c>
      <c r="E613" s="38">
        <v>17526.509999999998</v>
      </c>
      <c r="F613" s="38"/>
      <c r="G613" s="25">
        <f t="shared" si="129"/>
        <v>0</v>
      </c>
      <c r="H613" s="25" t="str">
        <f t="shared" si="128"/>
        <v>F</v>
      </c>
      <c r="I613" s="38">
        <v>160.4</v>
      </c>
      <c r="J613" s="38">
        <v>63.7</v>
      </c>
      <c r="K613">
        <f t="shared" si="117"/>
        <v>133.13999999999999</v>
      </c>
      <c r="L613">
        <f t="shared" si="118"/>
        <v>103.11399999999998</v>
      </c>
      <c r="M613" s="26">
        <f>AVERAGE(K613:L613)</f>
        <v>118.12699999999998</v>
      </c>
      <c r="AD613">
        <f>N612</f>
        <v>101.02533333333331</v>
      </c>
      <c r="AE613" s="31">
        <f>O604</f>
        <v>107.61105555555554</v>
      </c>
      <c r="AF613" s="37">
        <f t="shared" si="127"/>
        <v>126.60488428234505</v>
      </c>
      <c r="AG613" s="37">
        <f t="shared" si="127"/>
        <v>88.617226828766022</v>
      </c>
    </row>
    <row r="614" spans="1:33" ht="17" thickTop="1" thickBot="1" x14ac:dyDescent="0.25">
      <c r="A614" s="33" t="s">
        <v>214</v>
      </c>
      <c r="D614">
        <v>3</v>
      </c>
      <c r="E614" s="38">
        <v>63.7</v>
      </c>
      <c r="F614" s="38"/>
      <c r="G614" s="25">
        <f t="shared" si="129"/>
        <v>0</v>
      </c>
      <c r="H614" s="25" t="str">
        <f t="shared" si="128"/>
        <v>F</v>
      </c>
      <c r="I614" s="38">
        <v>162.4</v>
      </c>
      <c r="J614" s="38">
        <v>68</v>
      </c>
      <c r="K614">
        <f t="shared" si="117"/>
        <v>128.83999999999997</v>
      </c>
      <c r="L614">
        <f t="shared" si="118"/>
        <v>73.95999999999998</v>
      </c>
      <c r="M614" s="26">
        <f>AVERAGE(K614:L614)</f>
        <v>101.39999999999998</v>
      </c>
      <c r="AD614">
        <f>N612</f>
        <v>101.02533333333331</v>
      </c>
      <c r="AE614" s="31">
        <f>O604</f>
        <v>107.61105555555554</v>
      </c>
      <c r="AF614" s="37">
        <f t="shared" si="127"/>
        <v>126.60488428234505</v>
      </c>
      <c r="AG614" s="37">
        <f t="shared" si="127"/>
        <v>88.617226828766022</v>
      </c>
    </row>
    <row r="615" spans="1:33" ht="17" thickTop="1" thickBot="1" x14ac:dyDescent="0.25">
      <c r="D615" t="s">
        <v>208</v>
      </c>
      <c r="E615">
        <f>AVERAGE(E612:E614)</f>
        <v>8734.3566666666666</v>
      </c>
      <c r="F615" t="e">
        <f>AVERAGE(F612:F614)</f>
        <v>#DIV/0!</v>
      </c>
      <c r="G615" s="25" t="e">
        <f t="shared" si="129"/>
        <v>#DIV/0!</v>
      </c>
      <c r="H615" s="25" t="e">
        <f t="shared" si="128"/>
        <v>#DIV/0!</v>
      </c>
      <c r="I615">
        <f>AVERAGE(I612:I614)</f>
        <v>161.06666666666669</v>
      </c>
      <c r="J615">
        <f>AVERAGE(J612:J614)</f>
        <v>68.533333333333346</v>
      </c>
      <c r="K615">
        <f t="shared" si="117"/>
        <v>131.70666666666665</v>
      </c>
      <c r="L615">
        <f t="shared" si="118"/>
        <v>70.34399999999988</v>
      </c>
      <c r="M615" s="26"/>
      <c r="AE615" s="31">
        <f>O604</f>
        <v>107.61105555555554</v>
      </c>
      <c r="AF615" s="37">
        <f t="shared" si="127"/>
        <v>126.60488428234505</v>
      </c>
      <c r="AG615" s="37">
        <f t="shared" si="127"/>
        <v>88.617226828766022</v>
      </c>
    </row>
    <row r="616" spans="1:33" ht="17" thickTop="1" thickBot="1" x14ac:dyDescent="0.25">
      <c r="A616" s="33" t="s">
        <v>215</v>
      </c>
      <c r="C616" s="29">
        <v>4</v>
      </c>
      <c r="D616" s="29">
        <v>1</v>
      </c>
      <c r="E616" s="29">
        <v>7861.35</v>
      </c>
      <c r="F616" s="29"/>
      <c r="G616" s="25">
        <f t="shared" si="129"/>
        <v>0</v>
      </c>
      <c r="H616" s="25" t="str">
        <f t="shared" si="128"/>
        <v>F</v>
      </c>
      <c r="I616" s="29">
        <v>162.4</v>
      </c>
      <c r="J616" s="29">
        <v>72.2</v>
      </c>
      <c r="K616">
        <f t="shared" si="117"/>
        <v>128.83999999999997</v>
      </c>
      <c r="L616">
        <f t="shared" si="118"/>
        <v>45.48399999999998</v>
      </c>
      <c r="M616" s="26">
        <f>AVERAGE(K616:L616)</f>
        <v>87.161999999999978</v>
      </c>
      <c r="N616" s="27">
        <f>AVERAGE(M616:M618)</f>
        <v>93.27</v>
      </c>
      <c r="AD616" s="39">
        <f>N616</f>
        <v>93.27</v>
      </c>
      <c r="AE616" s="31">
        <f>O604</f>
        <v>107.61105555555554</v>
      </c>
      <c r="AF616" s="37">
        <f t="shared" si="127"/>
        <v>126.60488428234505</v>
      </c>
      <c r="AG616" s="37">
        <f t="shared" si="127"/>
        <v>88.617226828766022</v>
      </c>
    </row>
    <row r="617" spans="1:33" ht="17" thickTop="1" thickBot="1" x14ac:dyDescent="0.25">
      <c r="A617" s="33" t="s">
        <v>216</v>
      </c>
      <c r="D617">
        <v>2</v>
      </c>
      <c r="E617" s="38">
        <v>7600.18</v>
      </c>
      <c r="F617" s="38"/>
      <c r="G617" s="25">
        <v>158.4</v>
      </c>
      <c r="H617" s="25">
        <v>76.599999999999994</v>
      </c>
      <c r="I617" s="38">
        <v>158.4</v>
      </c>
      <c r="J617" s="38">
        <v>76.599999999999994</v>
      </c>
      <c r="K617">
        <f t="shared" si="117"/>
        <v>137.44</v>
      </c>
      <c r="L617">
        <f t="shared" si="118"/>
        <v>15.652000000000044</v>
      </c>
      <c r="M617" s="26">
        <f>AVERAGE(K617:L617)</f>
        <v>76.546000000000021</v>
      </c>
      <c r="AD617">
        <f>N616</f>
        <v>93.27</v>
      </c>
      <c r="AE617" s="31">
        <f>O604</f>
        <v>107.61105555555554</v>
      </c>
      <c r="AF617" s="37">
        <f t="shared" si="127"/>
        <v>126.60488428234505</v>
      </c>
      <c r="AG617" s="37">
        <f t="shared" si="127"/>
        <v>88.617226828766022</v>
      </c>
    </row>
    <row r="618" spans="1:33" ht="17" thickTop="1" thickBot="1" x14ac:dyDescent="0.25">
      <c r="A618" s="33" t="s">
        <v>217</v>
      </c>
      <c r="D618">
        <v>3</v>
      </c>
      <c r="E618" s="38">
        <v>8771.9</v>
      </c>
      <c r="F618" s="38"/>
      <c r="G618" s="25">
        <f t="shared" ref="G618:G628" si="130">F618/E618</f>
        <v>0</v>
      </c>
      <c r="H618" s="25">
        <v>154.4</v>
      </c>
      <c r="I618" s="38">
        <v>154.4</v>
      </c>
      <c r="J618" s="38">
        <v>66.2</v>
      </c>
      <c r="K618">
        <f t="shared" si="117"/>
        <v>146.04000000000002</v>
      </c>
      <c r="L618">
        <f t="shared" si="118"/>
        <v>86.163999999999987</v>
      </c>
      <c r="M618" s="26">
        <f>AVERAGE(K618:L618)</f>
        <v>116.102</v>
      </c>
      <c r="AD618">
        <f>N616</f>
        <v>93.27</v>
      </c>
      <c r="AE618" s="31">
        <f>O604</f>
        <v>107.61105555555554</v>
      </c>
      <c r="AF618" s="37">
        <f t="shared" si="127"/>
        <v>126.60488428234505</v>
      </c>
      <c r="AG618" s="37">
        <f t="shared" si="127"/>
        <v>88.617226828766022</v>
      </c>
    </row>
    <row r="619" spans="1:33" ht="17" thickTop="1" thickBot="1" x14ac:dyDescent="0.25">
      <c r="D619" t="s">
        <v>208</v>
      </c>
      <c r="E619">
        <f>AVERAGE(E616:E618)</f>
        <v>8077.81</v>
      </c>
      <c r="F619" t="e">
        <f>AVERAGE(F616:F618)</f>
        <v>#DIV/0!</v>
      </c>
      <c r="G619" s="25" t="e">
        <f t="shared" si="130"/>
        <v>#DIV/0!</v>
      </c>
      <c r="H619" s="25" t="e">
        <f>IF(G619&lt;1.5, "F", "G")</f>
        <v>#DIV/0!</v>
      </c>
      <c r="I619">
        <f>AVERAGE(I616:I618)</f>
        <v>158.4</v>
      </c>
      <c r="J619">
        <f>AVERAGE(J616:J618)</f>
        <v>71.666666666666671</v>
      </c>
      <c r="K619">
        <f t="shared" si="117"/>
        <v>137.44</v>
      </c>
      <c r="L619">
        <f t="shared" si="118"/>
        <v>49.099999999999966</v>
      </c>
      <c r="M619" s="26"/>
      <c r="AE619" s="31">
        <f>O604</f>
        <v>107.61105555555554</v>
      </c>
      <c r="AF619" s="37">
        <f t="shared" si="127"/>
        <v>126.60488428234505</v>
      </c>
      <c r="AG619" s="37">
        <f t="shared" si="127"/>
        <v>88.617226828766022</v>
      </c>
    </row>
    <row r="620" spans="1:33" ht="17" thickTop="1" thickBot="1" x14ac:dyDescent="0.25">
      <c r="A620" s="33" t="s">
        <v>218</v>
      </c>
      <c r="C620" s="29">
        <v>5</v>
      </c>
      <c r="D620" s="29">
        <v>1</v>
      </c>
      <c r="E620" s="29">
        <v>7713.19</v>
      </c>
      <c r="F620" s="29"/>
      <c r="G620" s="25">
        <f t="shared" si="130"/>
        <v>0</v>
      </c>
      <c r="H620" s="25" t="str">
        <f>IF(G620&lt;1.5, "F", "G")</f>
        <v>F</v>
      </c>
      <c r="I620" s="29">
        <v>154.4</v>
      </c>
      <c r="J620" s="29">
        <v>72.2</v>
      </c>
      <c r="K620">
        <f t="shared" si="117"/>
        <v>146.04000000000002</v>
      </c>
      <c r="L620">
        <f t="shared" si="118"/>
        <v>45.48399999999998</v>
      </c>
      <c r="M620" s="26">
        <f>AVERAGE(K620:L620)</f>
        <v>95.762</v>
      </c>
      <c r="N620" s="27">
        <f>AVERAGE(M620:M622)</f>
        <v>104.87633333333333</v>
      </c>
      <c r="AD620" s="39">
        <f>N620</f>
        <v>104.87633333333333</v>
      </c>
      <c r="AE620" s="31">
        <f>O604</f>
        <v>107.61105555555554</v>
      </c>
      <c r="AF620" s="37">
        <f t="shared" si="127"/>
        <v>126.60488428234505</v>
      </c>
      <c r="AG620" s="37">
        <f t="shared" si="127"/>
        <v>88.617226828766022</v>
      </c>
    </row>
    <row r="621" spans="1:33" ht="17" thickTop="1" thickBot="1" x14ac:dyDescent="0.25">
      <c r="A621" s="33" t="s">
        <v>219</v>
      </c>
      <c r="D621">
        <v>2</v>
      </c>
      <c r="E621" s="38">
        <v>7455.1</v>
      </c>
      <c r="F621" s="38"/>
      <c r="G621" s="25">
        <f t="shared" si="130"/>
        <v>0</v>
      </c>
      <c r="H621" s="25" t="str">
        <f>IF(G621&lt;1.5, "F", "G")</f>
        <v>F</v>
      </c>
      <c r="I621" s="38">
        <v>157.4</v>
      </c>
      <c r="J621" s="38">
        <v>68.099999999999994</v>
      </c>
      <c r="K621">
        <f t="shared" si="117"/>
        <v>139.58999999999997</v>
      </c>
      <c r="L621">
        <f t="shared" si="118"/>
        <v>73.282000000000039</v>
      </c>
      <c r="M621" s="26">
        <f>AVERAGE(K621:L621)</f>
        <v>106.43600000000001</v>
      </c>
      <c r="AD621">
        <f>N620</f>
        <v>104.87633333333333</v>
      </c>
      <c r="AE621" s="31">
        <f>O604</f>
        <v>107.61105555555554</v>
      </c>
      <c r="AF621" s="37">
        <f t="shared" ref="AF621:AG626" si="131">AF620</f>
        <v>126.60488428234505</v>
      </c>
      <c r="AG621" s="37">
        <f t="shared" si="131"/>
        <v>88.617226828766022</v>
      </c>
    </row>
    <row r="622" spans="1:33" ht="17" thickTop="1" thickBot="1" x14ac:dyDescent="0.25">
      <c r="A622" s="33" t="s">
        <v>220</v>
      </c>
      <c r="D622">
        <v>3</v>
      </c>
      <c r="E622" s="38">
        <v>9197.8700000000008</v>
      </c>
      <c r="F622" s="38"/>
      <c r="G622" s="25">
        <f t="shared" si="130"/>
        <v>0</v>
      </c>
      <c r="H622" s="25">
        <v>153.4</v>
      </c>
      <c r="I622" s="38">
        <v>153.4</v>
      </c>
      <c r="J622" s="38">
        <v>67.599999999999994</v>
      </c>
      <c r="K622">
        <f t="shared" si="117"/>
        <v>148.19</v>
      </c>
      <c r="L622">
        <f t="shared" si="118"/>
        <v>76.672000000000025</v>
      </c>
      <c r="M622" s="48">
        <f>AVERAGE(K622:L622)</f>
        <v>112.43100000000001</v>
      </c>
      <c r="AD622">
        <f>N620</f>
        <v>104.87633333333333</v>
      </c>
      <c r="AE622" s="31">
        <f>O604</f>
        <v>107.61105555555554</v>
      </c>
      <c r="AF622" s="37">
        <f t="shared" si="131"/>
        <v>126.60488428234505</v>
      </c>
      <c r="AG622" s="37">
        <f t="shared" si="131"/>
        <v>88.617226828766022</v>
      </c>
    </row>
    <row r="623" spans="1:33" ht="17" thickTop="1" thickBot="1" x14ac:dyDescent="0.25">
      <c r="D623" t="s">
        <v>208</v>
      </c>
      <c r="E623">
        <f>AVERAGE(E620:E622)</f>
        <v>8122.0533333333342</v>
      </c>
      <c r="F623" t="e">
        <f>AVERAGE(F620:F622)</f>
        <v>#DIV/0!</v>
      </c>
      <c r="G623" s="25" t="e">
        <f t="shared" si="130"/>
        <v>#DIV/0!</v>
      </c>
      <c r="H623" s="25" t="e">
        <f t="shared" ref="H623:H628" si="132">IF(G623&lt;1.5, "F", "G")</f>
        <v>#DIV/0!</v>
      </c>
      <c r="I623">
        <f>AVERAGE(I620:I622)</f>
        <v>155.06666666666669</v>
      </c>
      <c r="J623">
        <f>AVERAGE(J620:J622)</f>
        <v>69.3</v>
      </c>
      <c r="K623">
        <f t="shared" si="117"/>
        <v>144.60666666666663</v>
      </c>
      <c r="L623">
        <f t="shared" si="118"/>
        <v>65.146000000000015</v>
      </c>
      <c r="M623" s="26"/>
      <c r="AE623" s="31">
        <f>O604</f>
        <v>107.61105555555554</v>
      </c>
      <c r="AF623" s="37">
        <f t="shared" si="131"/>
        <v>126.60488428234505</v>
      </c>
      <c r="AG623" s="37">
        <f t="shared" si="131"/>
        <v>88.617226828766022</v>
      </c>
    </row>
    <row r="624" spans="1:33" ht="17" thickTop="1" thickBot="1" x14ac:dyDescent="0.25">
      <c r="A624" s="33" t="s">
        <v>221</v>
      </c>
      <c r="C624" s="41">
        <v>6</v>
      </c>
      <c r="D624" s="41">
        <v>1</v>
      </c>
      <c r="E624" s="41">
        <v>13780.07</v>
      </c>
      <c r="F624" s="41"/>
      <c r="G624" s="25">
        <f t="shared" si="130"/>
        <v>0</v>
      </c>
      <c r="H624" s="25" t="str">
        <f t="shared" si="132"/>
        <v>F</v>
      </c>
      <c r="I624" s="41">
        <v>151.4</v>
      </c>
      <c r="J624" s="41">
        <v>61.5</v>
      </c>
      <c r="K624">
        <f t="shared" si="117"/>
        <v>152.49</v>
      </c>
      <c r="L624">
        <f t="shared" si="118"/>
        <v>118.02999999999997</v>
      </c>
      <c r="M624" s="26">
        <f>AVERAGE(K624:L624)</f>
        <v>135.26</v>
      </c>
      <c r="N624" s="27">
        <f>AVERAGE(M624:M626)</f>
        <v>134.2103333333333</v>
      </c>
      <c r="AD624" s="42">
        <f>N624</f>
        <v>134.2103333333333</v>
      </c>
      <c r="AE624" s="31">
        <f>O604</f>
        <v>107.61105555555554</v>
      </c>
      <c r="AF624" s="37">
        <f t="shared" si="131"/>
        <v>126.60488428234505</v>
      </c>
      <c r="AG624" s="37">
        <f t="shared" si="131"/>
        <v>88.617226828766022</v>
      </c>
    </row>
    <row r="625" spans="1:33" ht="17" thickTop="1" thickBot="1" x14ac:dyDescent="0.25">
      <c r="A625" s="33" t="s">
        <v>222</v>
      </c>
      <c r="D625">
        <v>2</v>
      </c>
      <c r="E625" s="43">
        <v>13312.88</v>
      </c>
      <c r="F625" s="43"/>
      <c r="G625" s="25">
        <f t="shared" si="130"/>
        <v>0</v>
      </c>
      <c r="H625" s="25" t="str">
        <f t="shared" si="132"/>
        <v>F</v>
      </c>
      <c r="I625" s="43">
        <v>150.4</v>
      </c>
      <c r="J625" s="43">
        <v>66.400000000000006</v>
      </c>
      <c r="K625">
        <f t="shared" si="117"/>
        <v>154.63999999999999</v>
      </c>
      <c r="L625">
        <f t="shared" si="118"/>
        <v>84.807999999999936</v>
      </c>
      <c r="M625" s="26">
        <f>AVERAGE(K625:L625)</f>
        <v>119.72399999999996</v>
      </c>
      <c r="AD625">
        <f>N624</f>
        <v>134.2103333333333</v>
      </c>
      <c r="AE625" s="31">
        <f>O604</f>
        <v>107.61105555555554</v>
      </c>
      <c r="AF625" s="37">
        <f t="shared" si="131"/>
        <v>126.60488428234505</v>
      </c>
      <c r="AG625" s="37">
        <f t="shared" si="131"/>
        <v>88.617226828766022</v>
      </c>
    </row>
    <row r="626" spans="1:33" ht="17" thickTop="1" thickBot="1" x14ac:dyDescent="0.25">
      <c r="A626" s="33" t="s">
        <v>223</v>
      </c>
      <c r="D626">
        <v>3</v>
      </c>
      <c r="E626" s="43">
        <v>12311.35</v>
      </c>
      <c r="F626" s="43"/>
      <c r="G626" s="25">
        <f t="shared" si="130"/>
        <v>0</v>
      </c>
      <c r="H626" s="25" t="str">
        <f t="shared" si="132"/>
        <v>F</v>
      </c>
      <c r="I626" s="43">
        <v>142.4</v>
      </c>
      <c r="J626" s="43">
        <v>60.7</v>
      </c>
      <c r="K626">
        <f t="shared" si="117"/>
        <v>171.83999999999997</v>
      </c>
      <c r="L626">
        <f t="shared" si="118"/>
        <v>123.45399999999995</v>
      </c>
      <c r="M626" s="26">
        <f>AVERAGE(K626:L626)</f>
        <v>147.64699999999996</v>
      </c>
      <c r="AD626">
        <f>N624</f>
        <v>134.2103333333333</v>
      </c>
      <c r="AE626" s="31">
        <f>O604</f>
        <v>107.61105555555554</v>
      </c>
      <c r="AF626" s="37">
        <f t="shared" si="131"/>
        <v>126.60488428234505</v>
      </c>
      <c r="AG626" s="37">
        <f t="shared" si="131"/>
        <v>88.617226828766022</v>
      </c>
    </row>
    <row r="627" spans="1:33" ht="17" thickTop="1" thickBot="1" x14ac:dyDescent="0.25">
      <c r="D627" t="s">
        <v>208</v>
      </c>
      <c r="E627">
        <f>AVERAGE(E624:E626)</f>
        <v>13134.766666666665</v>
      </c>
      <c r="F627" t="e">
        <f>AVERAGE(F624:F626)</f>
        <v>#DIV/0!</v>
      </c>
      <c r="G627" s="25" t="e">
        <f t="shared" si="130"/>
        <v>#DIV/0!</v>
      </c>
      <c r="H627" s="25" t="e">
        <f t="shared" si="132"/>
        <v>#DIV/0!</v>
      </c>
      <c r="I627">
        <f>AVERAGE(I624:I626)</f>
        <v>148.06666666666669</v>
      </c>
      <c r="J627">
        <f>AVERAGE(J624:J626)</f>
        <v>62.866666666666674</v>
      </c>
      <c r="K627">
        <f t="shared" si="117"/>
        <v>159.65666666666664</v>
      </c>
      <c r="L627">
        <f t="shared" si="118"/>
        <v>108.76399999999995</v>
      </c>
      <c r="M627" s="26"/>
    </row>
    <row r="628" spans="1:33" s="25" customFormat="1" ht="17" thickTop="1" thickBot="1" x14ac:dyDescent="0.25">
      <c r="A628" s="23" t="s">
        <v>204</v>
      </c>
      <c r="B628" s="24" t="s">
        <v>252</v>
      </c>
      <c r="C628" s="25">
        <v>1</v>
      </c>
      <c r="D628" s="25">
        <v>1</v>
      </c>
      <c r="G628" s="25" t="e">
        <f t="shared" si="130"/>
        <v>#DIV/0!</v>
      </c>
      <c r="H628" s="25" t="e">
        <f t="shared" si="132"/>
        <v>#DIV/0!</v>
      </c>
      <c r="I628" s="25">
        <v>142.4</v>
      </c>
      <c r="J628" s="25">
        <v>66.099999999999994</v>
      </c>
      <c r="K628" s="25">
        <f t="shared" ref="K628:K653" si="133">-2.15*I628+478</f>
        <v>171.83999999999997</v>
      </c>
      <c r="L628" s="25">
        <f t="shared" ref="L628:L691" si="134">-6.78*J628+535</f>
        <v>86.842000000000041</v>
      </c>
      <c r="M628" s="26">
        <f>AVERAGE(K628:L628)</f>
        <v>129.34100000000001</v>
      </c>
      <c r="N628" s="27">
        <f>AVERAGE(M628:M630)</f>
        <v>121.086</v>
      </c>
      <c r="O628" s="45">
        <f>AVERAGE(N628,N632,N636,N640,N644,N648)</f>
        <v>109.25347222222221</v>
      </c>
      <c r="P628" s="25">
        <f>AVERAGE(K628:K630,K632:K634,K636:K638,K640:K642,K644:K646,K648:K650)</f>
        <v>148.83499999999998</v>
      </c>
      <c r="Q628" s="25">
        <f>AVERAGE(L628:L630,L632:L634,L636:L637,L640:L642,L644,L646,L648:L650)</f>
        <v>71.75649999999996</v>
      </c>
      <c r="S628" s="46">
        <f>_xlfn.STDEV.S(M628:M630,M632:M634,M636,M640:M642,M644,M646,M648:M650, M637)</f>
        <v>14.739407012608481</v>
      </c>
      <c r="T628">
        <f t="shared" ref="T628:U628" si="135">AVERAGE(I628:I651)</f>
        <v>153.10000000000005</v>
      </c>
      <c r="U628">
        <f t="shared" si="135"/>
        <v>69.855555555555554</v>
      </c>
      <c r="AD628" s="31">
        <f>$N$628</f>
        <v>121.086</v>
      </c>
      <c r="AE628" s="31">
        <f>O628</f>
        <v>109.25347222222221</v>
      </c>
      <c r="AF628" s="47">
        <f>O628+S628</f>
        <v>123.9928792348307</v>
      </c>
      <c r="AG628" s="47">
        <f>O628-S628</f>
        <v>94.514065209613733</v>
      </c>
    </row>
    <row r="629" spans="1:33" ht="17" thickTop="1" thickBot="1" x14ac:dyDescent="0.25">
      <c r="A629" s="33" t="s">
        <v>206</v>
      </c>
      <c r="D629">
        <v>2</v>
      </c>
      <c r="E629">
        <v>6869.77</v>
      </c>
      <c r="G629" s="25">
        <v>145.4</v>
      </c>
      <c r="H629" s="25">
        <v>67.3</v>
      </c>
      <c r="I629">
        <v>145.4</v>
      </c>
      <c r="J629">
        <v>67.3</v>
      </c>
      <c r="K629">
        <f t="shared" si="133"/>
        <v>165.39</v>
      </c>
      <c r="L629">
        <f t="shared" si="134"/>
        <v>78.706000000000017</v>
      </c>
      <c r="M629" s="26">
        <f>AVERAGE(K629:L629)</f>
        <v>122.048</v>
      </c>
      <c r="AD629">
        <f>N628</f>
        <v>121.086</v>
      </c>
      <c r="AE629" s="31">
        <f>O628</f>
        <v>109.25347222222221</v>
      </c>
      <c r="AF629" s="37">
        <f t="shared" ref="AF629:AG644" si="136">AF628</f>
        <v>123.9928792348307</v>
      </c>
      <c r="AG629" s="37">
        <f t="shared" si="136"/>
        <v>94.514065209613733</v>
      </c>
    </row>
    <row r="630" spans="1:33" ht="17" thickTop="1" thickBot="1" x14ac:dyDescent="0.25">
      <c r="A630" s="33" t="s">
        <v>207</v>
      </c>
      <c r="D630">
        <v>3</v>
      </c>
      <c r="E630">
        <v>67.3</v>
      </c>
      <c r="G630" s="25">
        <f>F630/E630</f>
        <v>0</v>
      </c>
      <c r="H630" s="25" t="str">
        <f>IF(G630&lt;1.5, "F", "G")</f>
        <v>F</v>
      </c>
      <c r="I630" s="38">
        <v>151.4</v>
      </c>
      <c r="J630" s="38">
        <v>68.400000000000006</v>
      </c>
      <c r="K630">
        <f t="shared" si="133"/>
        <v>152.49</v>
      </c>
      <c r="L630">
        <f t="shared" si="134"/>
        <v>71.247999999999934</v>
      </c>
      <c r="M630" s="26">
        <f>AVERAGE(K630:L630)</f>
        <v>111.86899999999997</v>
      </c>
      <c r="AD630">
        <f>N628</f>
        <v>121.086</v>
      </c>
      <c r="AE630" s="31">
        <f>O628</f>
        <v>109.25347222222221</v>
      </c>
      <c r="AF630" s="37">
        <f t="shared" si="136"/>
        <v>123.9928792348307</v>
      </c>
      <c r="AG630" s="37">
        <f t="shared" si="136"/>
        <v>94.514065209613733</v>
      </c>
    </row>
    <row r="631" spans="1:33" ht="17" thickTop="1" thickBot="1" x14ac:dyDescent="0.25">
      <c r="D631" t="s">
        <v>208</v>
      </c>
      <c r="E631">
        <f>AVERAGE(E628:E630)</f>
        <v>3468.5350000000003</v>
      </c>
      <c r="F631" t="e">
        <f>AVERAGE(F628:F630)</f>
        <v>#DIV/0!</v>
      </c>
      <c r="G631" s="25" t="e">
        <f>F631/E631</f>
        <v>#DIV/0!</v>
      </c>
      <c r="H631" s="25" t="e">
        <f>IF(G631&lt;1.5, "F", "G")</f>
        <v>#DIV/0!</v>
      </c>
      <c r="I631">
        <f>AVERAGE(I628:I630)</f>
        <v>146.4</v>
      </c>
      <c r="J631">
        <f>AVERAGE(J628:J630)</f>
        <v>67.266666666666666</v>
      </c>
      <c r="K631">
        <f t="shared" si="133"/>
        <v>163.24</v>
      </c>
      <c r="L631">
        <f t="shared" si="134"/>
        <v>78.932000000000016</v>
      </c>
      <c r="M631" s="26"/>
      <c r="AE631" s="31">
        <f>O628</f>
        <v>109.25347222222221</v>
      </c>
      <c r="AF631" s="37">
        <f t="shared" si="136"/>
        <v>123.9928792348307</v>
      </c>
      <c r="AG631" s="37">
        <f t="shared" si="136"/>
        <v>94.514065209613733</v>
      </c>
    </row>
    <row r="632" spans="1:33" ht="17" thickTop="1" thickBot="1" x14ac:dyDescent="0.25">
      <c r="A632" s="33" t="s">
        <v>209</v>
      </c>
      <c r="C632" s="29">
        <v>2</v>
      </c>
      <c r="D632" s="29">
        <v>1</v>
      </c>
      <c r="E632">
        <v>10911.37</v>
      </c>
      <c r="G632" s="25">
        <f>F632/E632</f>
        <v>0</v>
      </c>
      <c r="H632" s="25" t="str">
        <f>IF(G632&lt;1.5, "F", "G")</f>
        <v>F</v>
      </c>
      <c r="I632" s="38">
        <v>152.4</v>
      </c>
      <c r="J632" s="38">
        <v>69.900000000000006</v>
      </c>
      <c r="K632">
        <f t="shared" si="133"/>
        <v>150.33999999999997</v>
      </c>
      <c r="L632">
        <f t="shared" si="134"/>
        <v>61.077999999999918</v>
      </c>
      <c r="M632" s="26">
        <f>AVERAGE(K632:L632)</f>
        <v>105.70899999999995</v>
      </c>
      <c r="N632" s="27">
        <f>AVERAGE(M632:M634)</f>
        <v>97.05999999999996</v>
      </c>
      <c r="AD632" s="39">
        <f>$N$632</f>
        <v>97.05999999999996</v>
      </c>
      <c r="AE632" s="31">
        <f>O628</f>
        <v>109.25347222222221</v>
      </c>
      <c r="AF632" s="37">
        <f t="shared" si="136"/>
        <v>123.9928792348307</v>
      </c>
      <c r="AG632" s="37">
        <f t="shared" si="136"/>
        <v>94.514065209613733</v>
      </c>
    </row>
    <row r="633" spans="1:33" ht="17" thickTop="1" thickBot="1" x14ac:dyDescent="0.25">
      <c r="A633" s="33" t="s">
        <v>210</v>
      </c>
      <c r="D633">
        <v>2</v>
      </c>
      <c r="E633">
        <v>3616.21</v>
      </c>
      <c r="G633" s="25">
        <f>F633/E633</f>
        <v>0</v>
      </c>
      <c r="H633" s="25">
        <v>155.4</v>
      </c>
      <c r="I633" s="38">
        <v>155.4</v>
      </c>
      <c r="J633" s="38">
        <v>74.2</v>
      </c>
      <c r="K633">
        <f t="shared" si="133"/>
        <v>143.88999999999999</v>
      </c>
      <c r="L633">
        <f t="shared" si="134"/>
        <v>31.923999999999978</v>
      </c>
      <c r="M633" s="26">
        <f>AVERAGE(K633:L633)</f>
        <v>87.906999999999982</v>
      </c>
      <c r="AD633" s="39">
        <f>$N$632</f>
        <v>97.05999999999996</v>
      </c>
      <c r="AE633" s="31">
        <f>O628</f>
        <v>109.25347222222221</v>
      </c>
      <c r="AF633" s="37">
        <f t="shared" si="136"/>
        <v>123.9928792348307</v>
      </c>
      <c r="AG633" s="37">
        <f t="shared" si="136"/>
        <v>94.514065209613733</v>
      </c>
    </row>
    <row r="634" spans="1:33" ht="17" thickTop="1" thickBot="1" x14ac:dyDescent="0.25">
      <c r="A634" s="33" t="s">
        <v>211</v>
      </c>
      <c r="D634">
        <v>3</v>
      </c>
      <c r="E634">
        <v>4877.53</v>
      </c>
      <c r="F634">
        <v>158.4</v>
      </c>
      <c r="G634" s="25">
        <v>70.400000000000006</v>
      </c>
      <c r="H634" s="25" t="str">
        <f t="shared" ref="H634:H640" si="137">IF(G634&lt;1.5, "F", "G")</f>
        <v>G</v>
      </c>
      <c r="I634" s="38">
        <v>158.4</v>
      </c>
      <c r="J634" s="38">
        <v>70.400000000000006</v>
      </c>
      <c r="K634">
        <f t="shared" si="133"/>
        <v>137.44</v>
      </c>
      <c r="L634">
        <f t="shared" si="134"/>
        <v>57.687999999999931</v>
      </c>
      <c r="M634" s="26">
        <f>AVERAGE(K634:L634)</f>
        <v>97.563999999999965</v>
      </c>
      <c r="AD634" s="39">
        <f>$N$632</f>
        <v>97.05999999999996</v>
      </c>
      <c r="AE634" s="31">
        <f>O628</f>
        <v>109.25347222222221</v>
      </c>
      <c r="AF634" s="37">
        <f t="shared" si="136"/>
        <v>123.9928792348307</v>
      </c>
      <c r="AG634" s="37">
        <f t="shared" si="136"/>
        <v>94.514065209613733</v>
      </c>
    </row>
    <row r="635" spans="1:33" ht="17" thickTop="1" thickBot="1" x14ac:dyDescent="0.25">
      <c r="D635" t="s">
        <v>208</v>
      </c>
      <c r="E635">
        <f>AVERAGE(E632:E634)</f>
        <v>6468.37</v>
      </c>
      <c r="F635">
        <f>AVERAGE(F632:F634)</f>
        <v>158.4</v>
      </c>
      <c r="G635" s="25">
        <f>F635/E635</f>
        <v>2.4488395067072542E-2</v>
      </c>
      <c r="H635" s="25" t="str">
        <f t="shared" si="137"/>
        <v>F</v>
      </c>
      <c r="I635">
        <f>AVERAGE(I632:I634)</f>
        <v>155.4</v>
      </c>
      <c r="J635">
        <f>AVERAGE(J632:J634)</f>
        <v>71.500000000000014</v>
      </c>
      <c r="K635">
        <f t="shared" si="133"/>
        <v>143.88999999999999</v>
      </c>
      <c r="L635">
        <f t="shared" si="134"/>
        <v>50.229999999999905</v>
      </c>
      <c r="M635" s="26"/>
      <c r="AE635" s="31">
        <f>O628</f>
        <v>109.25347222222221</v>
      </c>
      <c r="AF635" s="37">
        <f t="shared" si="136"/>
        <v>123.9928792348307</v>
      </c>
      <c r="AG635" s="37">
        <f t="shared" si="136"/>
        <v>94.514065209613733</v>
      </c>
    </row>
    <row r="636" spans="1:33" ht="17" thickTop="1" thickBot="1" x14ac:dyDescent="0.25">
      <c r="A636" s="33" t="s">
        <v>212</v>
      </c>
      <c r="C636" s="29">
        <v>3</v>
      </c>
      <c r="D636" s="29">
        <v>1</v>
      </c>
      <c r="E636" s="29">
        <v>7659.5</v>
      </c>
      <c r="F636" s="29"/>
      <c r="G636" s="25">
        <f>F636/E636</f>
        <v>0</v>
      </c>
      <c r="H636" s="25" t="str">
        <f t="shared" si="137"/>
        <v>F</v>
      </c>
      <c r="I636" s="29">
        <v>161.4</v>
      </c>
      <c r="J636" s="29">
        <v>69.900000000000006</v>
      </c>
      <c r="K636">
        <f t="shared" si="133"/>
        <v>130.99</v>
      </c>
      <c r="L636">
        <f t="shared" si="134"/>
        <v>61.077999999999918</v>
      </c>
      <c r="M636" s="26">
        <f>AVERAGE(K636:L636)</f>
        <v>96.033999999999963</v>
      </c>
      <c r="N636" s="27">
        <f>AVERAGE(M636:M637)</f>
        <v>97.844999999999985</v>
      </c>
      <c r="AD636" s="39">
        <f>N636</f>
        <v>97.844999999999985</v>
      </c>
      <c r="AE636" s="31">
        <f>O628</f>
        <v>109.25347222222221</v>
      </c>
      <c r="AF636" s="37">
        <f t="shared" si="136"/>
        <v>123.9928792348307</v>
      </c>
      <c r="AG636" s="37">
        <f t="shared" si="136"/>
        <v>94.514065209613733</v>
      </c>
    </row>
    <row r="637" spans="1:33" ht="17" thickTop="1" thickBot="1" x14ac:dyDescent="0.25">
      <c r="A637" s="33" t="s">
        <v>213</v>
      </c>
      <c r="D637">
        <v>2</v>
      </c>
      <c r="E637" s="38">
        <v>8452.92</v>
      </c>
      <c r="F637" s="38"/>
      <c r="G637" s="25">
        <f>F637/E637</f>
        <v>0</v>
      </c>
      <c r="H637" s="25" t="str">
        <f t="shared" si="137"/>
        <v>F</v>
      </c>
      <c r="I637" s="38">
        <v>157.4</v>
      </c>
      <c r="J637" s="38">
        <v>70.099999999999994</v>
      </c>
      <c r="K637">
        <f t="shared" si="133"/>
        <v>139.58999999999997</v>
      </c>
      <c r="L637">
        <f t="shared" si="134"/>
        <v>59.722000000000037</v>
      </c>
      <c r="M637" s="26">
        <f>AVERAGE(K637:L637)</f>
        <v>99.656000000000006</v>
      </c>
      <c r="AD637">
        <f>N636</f>
        <v>97.844999999999985</v>
      </c>
      <c r="AE637" s="31">
        <f>O628</f>
        <v>109.25347222222221</v>
      </c>
      <c r="AF637" s="37">
        <f t="shared" si="136"/>
        <v>123.9928792348307</v>
      </c>
      <c r="AG637" s="37">
        <f t="shared" si="136"/>
        <v>94.514065209613733</v>
      </c>
    </row>
    <row r="638" spans="1:33" ht="17" thickTop="1" thickBot="1" x14ac:dyDescent="0.25">
      <c r="A638" s="33" t="s">
        <v>214</v>
      </c>
      <c r="D638">
        <v>3</v>
      </c>
      <c r="E638" s="38">
        <v>4921.43</v>
      </c>
      <c r="F638" s="38"/>
      <c r="G638" s="25">
        <f>F638/E638</f>
        <v>0</v>
      </c>
      <c r="H638" s="25" t="str">
        <f t="shared" si="137"/>
        <v>F</v>
      </c>
      <c r="I638" s="38">
        <v>161.4</v>
      </c>
      <c r="J638" s="38">
        <v>80.400000000000006</v>
      </c>
      <c r="K638">
        <f t="shared" si="133"/>
        <v>130.99</v>
      </c>
      <c r="L638">
        <f t="shared" si="134"/>
        <v>-10.11200000000008</v>
      </c>
      <c r="M638" s="50">
        <f>AVERAGE(K638:L638)</f>
        <v>60.438999999999965</v>
      </c>
      <c r="AD638">
        <f>N636</f>
        <v>97.844999999999985</v>
      </c>
      <c r="AE638" s="31">
        <f>O628</f>
        <v>109.25347222222221</v>
      </c>
      <c r="AF638" s="37">
        <f t="shared" si="136"/>
        <v>123.9928792348307</v>
      </c>
      <c r="AG638" s="37">
        <f t="shared" si="136"/>
        <v>94.514065209613733</v>
      </c>
    </row>
    <row r="639" spans="1:33" ht="17" thickTop="1" thickBot="1" x14ac:dyDescent="0.25">
      <c r="D639" t="s">
        <v>208</v>
      </c>
      <c r="E639">
        <f>AVERAGE(E636:E638)</f>
        <v>7011.2833333333328</v>
      </c>
      <c r="F639" t="e">
        <f>AVERAGE(F636:F638)</f>
        <v>#DIV/0!</v>
      </c>
      <c r="G639" s="25" t="e">
        <f>F639/E639</f>
        <v>#DIV/0!</v>
      </c>
      <c r="H639" s="25" t="e">
        <f t="shared" si="137"/>
        <v>#DIV/0!</v>
      </c>
      <c r="I639">
        <f>AVERAGE(I636:I638)</f>
        <v>160.06666666666669</v>
      </c>
      <c r="J639">
        <f>AVERAGE(J636:J638)</f>
        <v>73.466666666666669</v>
      </c>
      <c r="K639">
        <f t="shared" si="133"/>
        <v>133.85666666666663</v>
      </c>
      <c r="L639">
        <f t="shared" si="134"/>
        <v>36.895999999999958</v>
      </c>
      <c r="M639" s="26"/>
      <c r="AE639" s="31">
        <f>O628</f>
        <v>109.25347222222221</v>
      </c>
      <c r="AF639" s="37">
        <f t="shared" si="136"/>
        <v>123.9928792348307</v>
      </c>
      <c r="AG639" s="37">
        <f t="shared" si="136"/>
        <v>94.514065209613733</v>
      </c>
    </row>
    <row r="640" spans="1:33" ht="17" thickTop="1" thickBot="1" x14ac:dyDescent="0.25">
      <c r="A640" s="33" t="s">
        <v>215</v>
      </c>
      <c r="C640" s="29">
        <v>4</v>
      </c>
      <c r="D640" s="29">
        <v>1</v>
      </c>
      <c r="E640" s="29">
        <v>2537.98</v>
      </c>
      <c r="F640" s="29">
        <v>160.19999999999999</v>
      </c>
      <c r="G640" s="25">
        <v>67.2</v>
      </c>
      <c r="H640" s="25" t="str">
        <f t="shared" si="137"/>
        <v>G</v>
      </c>
      <c r="I640" s="29">
        <v>160.19999999999999</v>
      </c>
      <c r="J640" s="29">
        <v>67.2</v>
      </c>
      <c r="K640">
        <f t="shared" si="133"/>
        <v>133.57000000000005</v>
      </c>
      <c r="L640">
        <f t="shared" si="134"/>
        <v>79.383999999999958</v>
      </c>
      <c r="M640" s="26">
        <f>AVERAGE(K640:L640)</f>
        <v>106.477</v>
      </c>
      <c r="N640" s="27">
        <f>AVERAGE(M640:M642)</f>
        <v>115.399</v>
      </c>
      <c r="AD640" s="39">
        <f>N640</f>
        <v>115.399</v>
      </c>
      <c r="AE640" s="31">
        <f>O628</f>
        <v>109.25347222222221</v>
      </c>
      <c r="AF640" s="37">
        <f t="shared" si="136"/>
        <v>123.9928792348307</v>
      </c>
      <c r="AG640" s="37">
        <f t="shared" si="136"/>
        <v>94.514065209613733</v>
      </c>
    </row>
    <row r="641" spans="1:33" ht="17" thickTop="1" thickBot="1" x14ac:dyDescent="0.25">
      <c r="A641" s="33" t="s">
        <v>216</v>
      </c>
      <c r="D641">
        <v>2</v>
      </c>
      <c r="E641" s="38">
        <v>6361.03</v>
      </c>
      <c r="F641" s="38"/>
      <c r="G641" s="25">
        <v>154.4</v>
      </c>
      <c r="H641" s="25">
        <v>68.599999999999994</v>
      </c>
      <c r="I641" s="38">
        <v>154.4</v>
      </c>
      <c r="J641" s="38">
        <v>68.599999999999994</v>
      </c>
      <c r="K641">
        <f t="shared" si="133"/>
        <v>146.04000000000002</v>
      </c>
      <c r="L641">
        <f t="shared" si="134"/>
        <v>69.891999999999996</v>
      </c>
      <c r="M641" s="26">
        <f>AVERAGE(K641:L641)</f>
        <v>107.96600000000001</v>
      </c>
      <c r="AD641">
        <f>N640</f>
        <v>115.399</v>
      </c>
      <c r="AE641" s="31">
        <f>O628</f>
        <v>109.25347222222221</v>
      </c>
      <c r="AF641" s="37">
        <f t="shared" si="136"/>
        <v>123.9928792348307</v>
      </c>
      <c r="AG641" s="37">
        <f t="shared" si="136"/>
        <v>94.514065209613733</v>
      </c>
    </row>
    <row r="642" spans="1:33" ht="17" thickTop="1" thickBot="1" x14ac:dyDescent="0.25">
      <c r="A642" s="33" t="s">
        <v>217</v>
      </c>
      <c r="D642">
        <v>3</v>
      </c>
      <c r="E642" s="38">
        <v>6499.66</v>
      </c>
      <c r="F642" s="38"/>
      <c r="G642" s="25">
        <f t="shared" ref="G642:G652" si="138">F642/E642</f>
        <v>0</v>
      </c>
      <c r="H642" s="25">
        <v>153.4</v>
      </c>
      <c r="I642" s="38">
        <v>153.4</v>
      </c>
      <c r="J642" s="38">
        <v>61.9</v>
      </c>
      <c r="K642">
        <f t="shared" si="133"/>
        <v>148.19</v>
      </c>
      <c r="L642">
        <f t="shared" si="134"/>
        <v>115.31799999999998</v>
      </c>
      <c r="M642" s="26">
        <f>AVERAGE(K642:L642)</f>
        <v>131.75399999999999</v>
      </c>
      <c r="AD642">
        <f>N640</f>
        <v>115.399</v>
      </c>
      <c r="AE642" s="31">
        <f>O628</f>
        <v>109.25347222222221</v>
      </c>
      <c r="AF642" s="37">
        <f t="shared" si="136"/>
        <v>123.9928792348307</v>
      </c>
      <c r="AG642" s="37">
        <f t="shared" si="136"/>
        <v>94.514065209613733</v>
      </c>
    </row>
    <row r="643" spans="1:33" ht="17" thickTop="1" thickBot="1" x14ac:dyDescent="0.25">
      <c r="D643" t="s">
        <v>208</v>
      </c>
      <c r="E643">
        <f>AVERAGE(E640:E642)</f>
        <v>5132.8900000000003</v>
      </c>
      <c r="F643">
        <f>AVERAGE(F640:F642)</f>
        <v>160.19999999999999</v>
      </c>
      <c r="G643" s="25">
        <f t="shared" si="138"/>
        <v>3.1210487658999118E-2</v>
      </c>
      <c r="H643" s="25" t="str">
        <f t="shared" ref="H643:H652" si="139">IF(G643&lt;1.5, "F", "G")</f>
        <v>F</v>
      </c>
      <c r="I643">
        <f>AVERAGE(I640:I642)</f>
        <v>156</v>
      </c>
      <c r="J643">
        <f>AVERAGE(J640:J642)</f>
        <v>65.900000000000006</v>
      </c>
      <c r="K643">
        <f t="shared" si="133"/>
        <v>142.60000000000002</v>
      </c>
      <c r="L643">
        <f t="shared" si="134"/>
        <v>88.197999999999922</v>
      </c>
      <c r="M643" s="26"/>
      <c r="AE643" s="31">
        <f>O628</f>
        <v>109.25347222222221</v>
      </c>
      <c r="AF643" s="37">
        <f t="shared" si="136"/>
        <v>123.9928792348307</v>
      </c>
      <c r="AG643" s="37">
        <f t="shared" si="136"/>
        <v>94.514065209613733</v>
      </c>
    </row>
    <row r="644" spans="1:33" ht="17" thickTop="1" thickBot="1" x14ac:dyDescent="0.25">
      <c r="A644" s="33" t="s">
        <v>218</v>
      </c>
      <c r="C644" s="29">
        <v>5</v>
      </c>
      <c r="D644" s="29">
        <v>1</v>
      </c>
      <c r="E644" s="29">
        <v>653.66999999999996</v>
      </c>
      <c r="F644" s="29"/>
      <c r="G644" s="25">
        <f t="shared" si="138"/>
        <v>0</v>
      </c>
      <c r="H644" s="25" t="str">
        <f t="shared" si="139"/>
        <v>F</v>
      </c>
      <c r="I644" s="29">
        <v>156.4</v>
      </c>
      <c r="J644" s="29">
        <v>72</v>
      </c>
      <c r="K644">
        <f t="shared" si="133"/>
        <v>141.74</v>
      </c>
      <c r="L644">
        <f t="shared" si="134"/>
        <v>46.839999999999975</v>
      </c>
      <c r="M644" s="26">
        <f>AVERAGE(K644:L644)</f>
        <v>94.289999999999992</v>
      </c>
      <c r="N644" s="27">
        <f>AVERAGE(M644,M646)</f>
        <v>100.1155</v>
      </c>
      <c r="AD644" s="39">
        <f>N644</f>
        <v>100.1155</v>
      </c>
      <c r="AE644" s="31">
        <f>O628</f>
        <v>109.25347222222221</v>
      </c>
      <c r="AF644" s="37">
        <f t="shared" si="136"/>
        <v>123.9928792348307</v>
      </c>
      <c r="AG644" s="37">
        <f t="shared" si="136"/>
        <v>94.514065209613733</v>
      </c>
    </row>
    <row r="645" spans="1:33" ht="17" thickTop="1" thickBot="1" x14ac:dyDescent="0.25">
      <c r="A645" s="33" t="s">
        <v>219</v>
      </c>
      <c r="D645">
        <v>2</v>
      </c>
      <c r="E645" s="38">
        <v>2580.4699999999998</v>
      </c>
      <c r="F645" s="38"/>
      <c r="G645" s="25">
        <f t="shared" si="138"/>
        <v>0</v>
      </c>
      <c r="H645" s="25" t="str">
        <f t="shared" si="139"/>
        <v>F</v>
      </c>
      <c r="I645" s="38">
        <v>148.4</v>
      </c>
      <c r="J645" s="38">
        <v>83.8</v>
      </c>
      <c r="K645">
        <f t="shared" si="133"/>
        <v>158.94</v>
      </c>
      <c r="L645">
        <f t="shared" si="134"/>
        <v>-33.163999999999987</v>
      </c>
      <c r="M645" s="50">
        <f>AVERAGE(K645:L645)</f>
        <v>62.888000000000005</v>
      </c>
      <c r="AD645">
        <f>N644</f>
        <v>100.1155</v>
      </c>
      <c r="AE645" s="31">
        <f>O628</f>
        <v>109.25347222222221</v>
      </c>
      <c r="AF645" s="37">
        <f t="shared" ref="AF645:AG650" si="140">AF644</f>
        <v>123.9928792348307</v>
      </c>
      <c r="AG645" s="37">
        <f t="shared" si="140"/>
        <v>94.514065209613733</v>
      </c>
    </row>
    <row r="646" spans="1:33" ht="17" thickTop="1" thickBot="1" x14ac:dyDescent="0.25">
      <c r="A646" s="33" t="s">
        <v>220</v>
      </c>
      <c r="D646">
        <v>3</v>
      </c>
      <c r="E646" s="38">
        <v>9236.92</v>
      </c>
      <c r="F646" s="38"/>
      <c r="G646" s="25">
        <f t="shared" si="138"/>
        <v>0</v>
      </c>
      <c r="H646" s="25" t="str">
        <f t="shared" si="139"/>
        <v>F</v>
      </c>
      <c r="I646" s="38">
        <v>148.4</v>
      </c>
      <c r="J646" s="38">
        <v>71.099999999999994</v>
      </c>
      <c r="K646">
        <f t="shared" si="133"/>
        <v>158.94</v>
      </c>
      <c r="L646">
        <f t="shared" si="134"/>
        <v>52.942000000000007</v>
      </c>
      <c r="M646" s="48">
        <f>AVERAGE(K646:L646)</f>
        <v>105.941</v>
      </c>
      <c r="AD646">
        <f>N644</f>
        <v>100.1155</v>
      </c>
      <c r="AE646" s="31">
        <f>O628</f>
        <v>109.25347222222221</v>
      </c>
      <c r="AF646" s="37">
        <f t="shared" si="140"/>
        <v>123.9928792348307</v>
      </c>
      <c r="AG646" s="37">
        <f t="shared" si="140"/>
        <v>94.514065209613733</v>
      </c>
    </row>
    <row r="647" spans="1:33" ht="17" thickTop="1" thickBot="1" x14ac:dyDescent="0.25">
      <c r="D647" t="s">
        <v>208</v>
      </c>
      <c r="E647">
        <f>AVERAGE(E644:E646)</f>
        <v>4157.0199999999995</v>
      </c>
      <c r="F647" t="e">
        <f>AVERAGE(F644:F646)</f>
        <v>#DIV/0!</v>
      </c>
      <c r="G647" s="25" t="e">
        <f t="shared" si="138"/>
        <v>#DIV/0!</v>
      </c>
      <c r="H647" s="25" t="e">
        <f t="shared" si="139"/>
        <v>#DIV/0!</v>
      </c>
      <c r="I647">
        <f>AVERAGE(I644:I646)</f>
        <v>151.06666666666669</v>
      </c>
      <c r="J647">
        <f>AVERAGE(J644:J646)</f>
        <v>75.63333333333334</v>
      </c>
      <c r="K647">
        <f t="shared" si="133"/>
        <v>153.20666666666665</v>
      </c>
      <c r="L647">
        <f t="shared" si="134"/>
        <v>22.205999999999904</v>
      </c>
      <c r="M647" s="26"/>
      <c r="AE647" s="31">
        <f>O628</f>
        <v>109.25347222222221</v>
      </c>
      <c r="AF647" s="37">
        <f t="shared" si="140"/>
        <v>123.9928792348307</v>
      </c>
      <c r="AG647" s="37">
        <f t="shared" si="140"/>
        <v>94.514065209613733</v>
      </c>
    </row>
    <row r="648" spans="1:33" ht="17" thickTop="1" thickBot="1" x14ac:dyDescent="0.25">
      <c r="A648" s="33" t="s">
        <v>221</v>
      </c>
      <c r="C648" s="41">
        <v>6</v>
      </c>
      <c r="D648" s="41">
        <v>1</v>
      </c>
      <c r="E648" s="41">
        <v>810.58</v>
      </c>
      <c r="F648" s="41"/>
      <c r="G648" s="25">
        <f t="shared" si="138"/>
        <v>0</v>
      </c>
      <c r="H648" s="25" t="str">
        <f t="shared" si="139"/>
        <v>F</v>
      </c>
      <c r="I648" s="41">
        <v>151.4</v>
      </c>
      <c r="J648" s="41">
        <v>67.099999999999994</v>
      </c>
      <c r="K648">
        <f t="shared" si="133"/>
        <v>152.49</v>
      </c>
      <c r="L648">
        <f t="shared" si="134"/>
        <v>80.062000000000012</v>
      </c>
      <c r="M648" s="26">
        <f>AVERAGE(K648:L648)</f>
        <v>116.27600000000001</v>
      </c>
      <c r="N648" s="27">
        <f>AVERAGE(M648:M650)</f>
        <v>124.01533333333332</v>
      </c>
      <c r="AD648" s="42">
        <f>N648</f>
        <v>124.01533333333332</v>
      </c>
      <c r="AE648" s="31">
        <f>O628</f>
        <v>109.25347222222221</v>
      </c>
      <c r="AF648" s="37">
        <f t="shared" si="140"/>
        <v>123.9928792348307</v>
      </c>
      <c r="AG648" s="37">
        <f t="shared" si="140"/>
        <v>94.514065209613733</v>
      </c>
    </row>
    <row r="649" spans="1:33" ht="17" thickTop="1" thickBot="1" x14ac:dyDescent="0.25">
      <c r="A649" s="33" t="s">
        <v>222</v>
      </c>
      <c r="D649">
        <v>2</v>
      </c>
      <c r="E649" s="43">
        <v>9333.67</v>
      </c>
      <c r="F649" s="43"/>
      <c r="G649" s="25">
        <f t="shared" si="138"/>
        <v>0</v>
      </c>
      <c r="H649" s="25" t="str">
        <f t="shared" si="139"/>
        <v>F</v>
      </c>
      <c r="I649" s="43">
        <v>147.30000000000001</v>
      </c>
      <c r="J649" s="43">
        <v>61.1</v>
      </c>
      <c r="K649">
        <f t="shared" si="133"/>
        <v>161.30500000000001</v>
      </c>
      <c r="L649">
        <f t="shared" si="134"/>
        <v>120.74199999999996</v>
      </c>
      <c r="M649" s="26">
        <f>AVERAGE(K649:L649)</f>
        <v>141.02349999999998</v>
      </c>
      <c r="AD649">
        <f>N648</f>
        <v>124.01533333333332</v>
      </c>
      <c r="AE649" s="31">
        <f>O628</f>
        <v>109.25347222222221</v>
      </c>
      <c r="AF649" s="37">
        <f t="shared" si="140"/>
        <v>123.9928792348307</v>
      </c>
      <c r="AG649" s="37">
        <f t="shared" si="140"/>
        <v>94.514065209613733</v>
      </c>
    </row>
    <row r="650" spans="1:33" ht="17" thickTop="1" thickBot="1" x14ac:dyDescent="0.25">
      <c r="A650" s="33" t="s">
        <v>223</v>
      </c>
      <c r="D650">
        <v>3</v>
      </c>
      <c r="E650" s="43">
        <v>61.1</v>
      </c>
      <c r="F650" s="43"/>
      <c r="G650" s="25">
        <f t="shared" si="138"/>
        <v>0</v>
      </c>
      <c r="H650" s="25" t="str">
        <f t="shared" si="139"/>
        <v>F</v>
      </c>
      <c r="I650" s="43">
        <v>150.30000000000001</v>
      </c>
      <c r="J650" s="43">
        <v>67.900000000000006</v>
      </c>
      <c r="K650">
        <f t="shared" si="133"/>
        <v>154.85499999999996</v>
      </c>
      <c r="L650">
        <f t="shared" si="134"/>
        <v>74.63799999999992</v>
      </c>
      <c r="M650" s="26">
        <f>AVERAGE(K650:L650)</f>
        <v>114.74649999999994</v>
      </c>
      <c r="AD650">
        <f>N648</f>
        <v>124.01533333333332</v>
      </c>
      <c r="AE650" s="31">
        <f>O628</f>
        <v>109.25347222222221</v>
      </c>
      <c r="AF650" s="37">
        <f t="shared" si="140"/>
        <v>123.9928792348307</v>
      </c>
      <c r="AG650" s="37">
        <f t="shared" si="140"/>
        <v>94.514065209613733</v>
      </c>
    </row>
    <row r="651" spans="1:33" ht="17" thickTop="1" thickBot="1" x14ac:dyDescent="0.25">
      <c r="D651" t="s">
        <v>208</v>
      </c>
      <c r="E651">
        <f>AVERAGE(E648:E650)</f>
        <v>3401.7833333333333</v>
      </c>
      <c r="F651" t="e">
        <f>AVERAGE(F648:F650)</f>
        <v>#DIV/0!</v>
      </c>
      <c r="G651" s="25" t="e">
        <f t="shared" si="138"/>
        <v>#DIV/0!</v>
      </c>
      <c r="H651" s="25" t="e">
        <f t="shared" si="139"/>
        <v>#DIV/0!</v>
      </c>
      <c r="I651">
        <f>AVERAGE(I648:I650)</f>
        <v>149.66666666666669</v>
      </c>
      <c r="J651">
        <f>AVERAGE(J648:J650)</f>
        <v>65.36666666666666</v>
      </c>
      <c r="K651">
        <f t="shared" si="133"/>
        <v>156.21666666666664</v>
      </c>
      <c r="L651">
        <f t="shared" si="134"/>
        <v>91.814000000000021</v>
      </c>
      <c r="M651" s="26"/>
    </row>
    <row r="652" spans="1:33" s="25" customFormat="1" ht="17" thickTop="1" thickBot="1" x14ac:dyDescent="0.25">
      <c r="A652" s="23" t="s">
        <v>204</v>
      </c>
      <c r="B652" s="24" t="s">
        <v>253</v>
      </c>
      <c r="C652" s="25">
        <v>1</v>
      </c>
      <c r="D652" s="25">
        <v>1</v>
      </c>
      <c r="E652" s="25">
        <v>9575.3799999999992</v>
      </c>
      <c r="G652" s="25">
        <f t="shared" si="138"/>
        <v>0</v>
      </c>
      <c r="H652" s="25" t="str">
        <f t="shared" si="139"/>
        <v>F</v>
      </c>
      <c r="I652" s="25">
        <v>152.30000000000001</v>
      </c>
      <c r="J652" s="25">
        <v>60.7</v>
      </c>
      <c r="K652" s="25">
        <f t="shared" si="133"/>
        <v>150.55500000000001</v>
      </c>
      <c r="L652" s="25">
        <f t="shared" si="134"/>
        <v>123.45399999999995</v>
      </c>
      <c r="M652" s="26">
        <f>AVERAGE(K652:L652)</f>
        <v>137.00449999999998</v>
      </c>
      <c r="N652" s="27">
        <f>AVERAGE(M652:M654)</f>
        <v>135.89699999999996</v>
      </c>
      <c r="O652" s="45">
        <f>AVERAGE(N652,N656,N660,N664,N668,N672)</f>
        <v>140.66733333333332</v>
      </c>
      <c r="P652" s="25">
        <f>AVERAGE(K652:K654,K656:K658,K660:K662,K664:K666,K668:K670,K672:K674)</f>
        <v>164.22972222222222</v>
      </c>
      <c r="Q652" s="25">
        <f>AVERAGE(L652:L654,L656:L658,L660:L661,L668,L664:L666,L670,L672:L674)</f>
        <v>119.428375</v>
      </c>
      <c r="S652" s="46">
        <f>_xlfn.STDEV.S(M652:M654,M656:M658,M660,M670,M664:M666,M668,M672:M674, S675, M661)</f>
        <v>15.93872909845528</v>
      </c>
      <c r="T652">
        <f t="shared" ref="T652:U652" si="141">AVERAGE(I652:I675)</f>
        <v>145.57777777777784</v>
      </c>
      <c r="U652">
        <f t="shared" si="141"/>
        <v>63.18888888888889</v>
      </c>
      <c r="AD652" s="31">
        <f>$N$652</f>
        <v>135.89699999999996</v>
      </c>
      <c r="AE652" s="31">
        <f>O652</f>
        <v>140.66733333333332</v>
      </c>
      <c r="AF652" s="47">
        <f>O652+S652</f>
        <v>156.60606243178859</v>
      </c>
      <c r="AG652" s="47">
        <f>O652-S652</f>
        <v>124.72860423487803</v>
      </c>
    </row>
    <row r="653" spans="1:33" ht="17" thickTop="1" thickBot="1" x14ac:dyDescent="0.25">
      <c r="A653" s="33" t="s">
        <v>206</v>
      </c>
      <c r="D653">
        <v>2</v>
      </c>
      <c r="E653">
        <v>12809.99</v>
      </c>
      <c r="G653" s="25">
        <v>152.30000000000001</v>
      </c>
      <c r="H653" s="25">
        <v>59.8</v>
      </c>
      <c r="I653">
        <v>152.30000000000001</v>
      </c>
      <c r="J653">
        <v>59.8</v>
      </c>
      <c r="K653">
        <f t="shared" si="133"/>
        <v>150.55500000000001</v>
      </c>
      <c r="L653">
        <f t="shared" si="134"/>
        <v>129.55599999999998</v>
      </c>
      <c r="M653" s="26">
        <f>AVERAGE(K653:L653)</f>
        <v>140.05549999999999</v>
      </c>
      <c r="AD653">
        <f>N652</f>
        <v>135.89699999999996</v>
      </c>
      <c r="AE653" s="31">
        <f>O652</f>
        <v>140.66733333333332</v>
      </c>
      <c r="AF653" s="37">
        <f t="shared" ref="AF653:AG668" si="142">AF652</f>
        <v>156.60606243178859</v>
      </c>
      <c r="AG653" s="37">
        <f t="shared" si="142"/>
        <v>124.72860423487803</v>
      </c>
    </row>
    <row r="654" spans="1:33" ht="17" thickTop="1" thickBot="1" x14ac:dyDescent="0.25">
      <c r="A654" s="33" t="s">
        <v>207</v>
      </c>
      <c r="D654">
        <v>3</v>
      </c>
      <c r="E654">
        <v>9618.5400000000009</v>
      </c>
      <c r="G654" s="25">
        <f t="shared" ref="G654:G664" si="143">F654/E654</f>
        <v>0</v>
      </c>
      <c r="H654" s="25" t="str">
        <f>IF(G654&lt;1.5, "F", "G")</f>
        <v>F</v>
      </c>
      <c r="I654" s="38">
        <v>147.30000000000001</v>
      </c>
      <c r="J654" s="38">
        <v>62.1</v>
      </c>
      <c r="K654">
        <v>147.30000000000001</v>
      </c>
      <c r="L654">
        <f t="shared" si="134"/>
        <v>113.96199999999999</v>
      </c>
      <c r="M654" s="26">
        <f>AVERAGE(K654:L654)</f>
        <v>130.631</v>
      </c>
      <c r="AD654">
        <f>N652</f>
        <v>135.89699999999996</v>
      </c>
      <c r="AE654" s="31">
        <f>O652</f>
        <v>140.66733333333332</v>
      </c>
      <c r="AF654" s="37">
        <f t="shared" si="142"/>
        <v>156.60606243178859</v>
      </c>
      <c r="AG654" s="37">
        <f t="shared" si="142"/>
        <v>124.72860423487803</v>
      </c>
    </row>
    <row r="655" spans="1:33" ht="17" thickTop="1" thickBot="1" x14ac:dyDescent="0.25">
      <c r="D655" t="s">
        <v>208</v>
      </c>
      <c r="E655">
        <f>AVERAGE(E652:E654)</f>
        <v>10667.97</v>
      </c>
      <c r="F655" t="e">
        <f>AVERAGE(F652:F654)</f>
        <v>#DIV/0!</v>
      </c>
      <c r="G655" s="25" t="e">
        <f t="shared" si="143"/>
        <v>#DIV/0!</v>
      </c>
      <c r="H655" s="25" t="e">
        <f>IF(G655&lt;1.5, "F", "G")</f>
        <v>#DIV/0!</v>
      </c>
      <c r="I655">
        <f>AVERAGE(I652:I654)</f>
        <v>150.63333333333335</v>
      </c>
      <c r="J655">
        <f>AVERAGE(J652:J654)</f>
        <v>60.866666666666667</v>
      </c>
      <c r="K655">
        <f t="shared" ref="K655:K718" si="144">-2.15*I655+478</f>
        <v>154.13833333333332</v>
      </c>
      <c r="L655">
        <f t="shared" si="134"/>
        <v>122.32399999999996</v>
      </c>
      <c r="M655" s="26"/>
      <c r="AE655" s="31">
        <f>O652</f>
        <v>140.66733333333332</v>
      </c>
      <c r="AF655" s="37">
        <f t="shared" si="142"/>
        <v>156.60606243178859</v>
      </c>
      <c r="AG655" s="37">
        <f t="shared" si="142"/>
        <v>124.72860423487803</v>
      </c>
    </row>
    <row r="656" spans="1:33" ht="17" thickTop="1" thickBot="1" x14ac:dyDescent="0.25">
      <c r="A656" s="33" t="s">
        <v>209</v>
      </c>
      <c r="C656" s="29">
        <v>2</v>
      </c>
      <c r="D656" s="29">
        <v>1</v>
      </c>
      <c r="E656">
        <v>9618.5400000000009</v>
      </c>
      <c r="G656" s="25">
        <f t="shared" si="143"/>
        <v>0</v>
      </c>
      <c r="H656" s="25" t="str">
        <f>IF(G656&lt;1.5, "F", "G")</f>
        <v>F</v>
      </c>
      <c r="I656" s="38">
        <v>147.30000000000001</v>
      </c>
      <c r="J656" s="38">
        <v>63.8</v>
      </c>
      <c r="K656">
        <f t="shared" si="144"/>
        <v>161.30500000000001</v>
      </c>
      <c r="L656">
        <f t="shared" si="134"/>
        <v>102.43599999999998</v>
      </c>
      <c r="M656" s="26">
        <f>AVERAGE(K656:L656)</f>
        <v>131.87049999999999</v>
      </c>
      <c r="N656" s="27">
        <f>AVERAGE(M656:M658)</f>
        <v>146.1308333333333</v>
      </c>
      <c r="AD656" s="39">
        <f>$N$656</f>
        <v>146.1308333333333</v>
      </c>
      <c r="AE656" s="31">
        <f>O652</f>
        <v>140.66733333333332</v>
      </c>
      <c r="AF656" s="37">
        <f t="shared" si="142"/>
        <v>156.60606243178859</v>
      </c>
      <c r="AG656" s="37">
        <f t="shared" si="142"/>
        <v>124.72860423487803</v>
      </c>
    </row>
    <row r="657" spans="1:33" ht="17" thickTop="1" thickBot="1" x14ac:dyDescent="0.25">
      <c r="A657" s="33" t="s">
        <v>210</v>
      </c>
      <c r="D657">
        <v>2</v>
      </c>
      <c r="E657">
        <v>10292.030000000001</v>
      </c>
      <c r="G657" s="25">
        <f t="shared" si="143"/>
        <v>0</v>
      </c>
      <c r="H657" s="25" t="str">
        <f>IF(G657&lt;1.5, "F", "G")</f>
        <v>F</v>
      </c>
      <c r="I657" s="38">
        <v>147.30000000000001</v>
      </c>
      <c r="J657" s="38">
        <v>59</v>
      </c>
      <c r="K657">
        <f t="shared" si="144"/>
        <v>161.30500000000001</v>
      </c>
      <c r="L657">
        <f t="shared" si="134"/>
        <v>134.97999999999996</v>
      </c>
      <c r="M657" s="26">
        <f>AVERAGE(K657:L657)</f>
        <v>148.14249999999998</v>
      </c>
      <c r="AD657" s="39">
        <f>$N$656</f>
        <v>146.1308333333333</v>
      </c>
      <c r="AE657" s="31">
        <f>O652</f>
        <v>140.66733333333332</v>
      </c>
      <c r="AF657" s="37">
        <f t="shared" si="142"/>
        <v>156.60606243178859</v>
      </c>
      <c r="AG657" s="37">
        <f t="shared" si="142"/>
        <v>124.72860423487803</v>
      </c>
    </row>
    <row r="658" spans="1:33" ht="17" thickTop="1" thickBot="1" x14ac:dyDescent="0.25">
      <c r="A658" s="33" t="s">
        <v>211</v>
      </c>
      <c r="D658">
        <v>3</v>
      </c>
      <c r="E658">
        <v>10717.43</v>
      </c>
      <c r="G658" s="25">
        <f t="shared" si="143"/>
        <v>0</v>
      </c>
      <c r="H658" s="25">
        <v>140.30000000000001</v>
      </c>
      <c r="I658" s="38">
        <v>140.30000000000001</v>
      </c>
      <c r="J658" s="38">
        <v>58.2</v>
      </c>
      <c r="K658">
        <f t="shared" si="144"/>
        <v>176.35499999999996</v>
      </c>
      <c r="L658">
        <f t="shared" si="134"/>
        <v>140.40399999999994</v>
      </c>
      <c r="M658" s="26">
        <f>AVERAGE(K658:L658)</f>
        <v>158.37949999999995</v>
      </c>
      <c r="AD658" s="39">
        <f>$N$656</f>
        <v>146.1308333333333</v>
      </c>
      <c r="AE658" s="31">
        <f>O652</f>
        <v>140.66733333333332</v>
      </c>
      <c r="AF658" s="37">
        <f t="shared" si="142"/>
        <v>156.60606243178859</v>
      </c>
      <c r="AG658" s="37">
        <f t="shared" si="142"/>
        <v>124.72860423487803</v>
      </c>
    </row>
    <row r="659" spans="1:33" ht="17" thickTop="1" thickBot="1" x14ac:dyDescent="0.25">
      <c r="D659" t="s">
        <v>208</v>
      </c>
      <c r="E659">
        <f>AVERAGE(E656:E658)</f>
        <v>10209.333333333334</v>
      </c>
      <c r="F659" t="e">
        <f>AVERAGE(F656:F658)</f>
        <v>#DIV/0!</v>
      </c>
      <c r="G659" s="25" t="e">
        <f t="shared" si="143"/>
        <v>#DIV/0!</v>
      </c>
      <c r="H659" s="25" t="e">
        <f t="shared" ref="H659:H664" si="145">IF(G659&lt;1.5, "F", "G")</f>
        <v>#DIV/0!</v>
      </c>
      <c r="I659">
        <f>AVERAGE(I656:I658)</f>
        <v>144.96666666666667</v>
      </c>
      <c r="J659">
        <f>AVERAGE(J656:J658)</f>
        <v>60.333333333333336</v>
      </c>
      <c r="K659">
        <f t="shared" si="144"/>
        <v>166.32166666666666</v>
      </c>
      <c r="L659">
        <f t="shared" si="134"/>
        <v>125.93999999999994</v>
      </c>
      <c r="M659" s="26"/>
      <c r="AE659" s="31">
        <f>O652</f>
        <v>140.66733333333332</v>
      </c>
      <c r="AF659" s="37">
        <f t="shared" si="142"/>
        <v>156.60606243178859</v>
      </c>
      <c r="AG659" s="37">
        <f t="shared" si="142"/>
        <v>124.72860423487803</v>
      </c>
    </row>
    <row r="660" spans="1:33" ht="17" thickTop="1" thickBot="1" x14ac:dyDescent="0.25">
      <c r="A660" s="33" t="s">
        <v>212</v>
      </c>
      <c r="C660" s="29">
        <v>3</v>
      </c>
      <c r="D660" s="29">
        <v>1</v>
      </c>
      <c r="E660" s="29">
        <v>3110.17</v>
      </c>
      <c r="F660" s="29"/>
      <c r="G660" s="25">
        <f t="shared" si="143"/>
        <v>0</v>
      </c>
      <c r="H660" s="25" t="str">
        <f t="shared" si="145"/>
        <v>F</v>
      </c>
      <c r="I660" s="29">
        <v>140.30000000000001</v>
      </c>
      <c r="J660" s="29">
        <v>74.2</v>
      </c>
      <c r="K660">
        <f t="shared" si="144"/>
        <v>176.35499999999996</v>
      </c>
      <c r="L660">
        <f t="shared" si="134"/>
        <v>31.923999999999978</v>
      </c>
      <c r="M660" s="26">
        <f>AVERAGE(K660:L660)</f>
        <v>104.13949999999997</v>
      </c>
      <c r="N660" s="27">
        <f>AVERAGE(M660:M661)</f>
        <v>114.21799999999998</v>
      </c>
      <c r="AD660" s="39">
        <f>N660</f>
        <v>114.21799999999998</v>
      </c>
      <c r="AE660" s="31">
        <f>O652</f>
        <v>140.66733333333332</v>
      </c>
      <c r="AF660" s="37">
        <f t="shared" si="142"/>
        <v>156.60606243178859</v>
      </c>
      <c r="AG660" s="37">
        <f t="shared" si="142"/>
        <v>124.72860423487803</v>
      </c>
    </row>
    <row r="661" spans="1:33" ht="17" thickTop="1" thickBot="1" x14ac:dyDescent="0.25">
      <c r="A661" s="33" t="s">
        <v>213</v>
      </c>
      <c r="D661">
        <v>2</v>
      </c>
      <c r="E661" s="38">
        <v>11160.13</v>
      </c>
      <c r="F661" s="38"/>
      <c r="G661" s="25">
        <f t="shared" si="143"/>
        <v>0</v>
      </c>
      <c r="H661" s="25" t="str">
        <f t="shared" si="145"/>
        <v>F</v>
      </c>
      <c r="I661" s="38">
        <v>149.30000000000001</v>
      </c>
      <c r="J661" s="38">
        <v>65.400000000000006</v>
      </c>
      <c r="K661">
        <f t="shared" si="144"/>
        <v>157.005</v>
      </c>
      <c r="L661">
        <f t="shared" si="134"/>
        <v>91.587999999999965</v>
      </c>
      <c r="M661" s="26">
        <f>AVERAGE(K661:L661)</f>
        <v>124.29649999999998</v>
      </c>
      <c r="AD661">
        <f>N660</f>
        <v>114.21799999999998</v>
      </c>
      <c r="AE661" s="31">
        <f>O652</f>
        <v>140.66733333333332</v>
      </c>
      <c r="AF661" s="37">
        <f t="shared" si="142"/>
        <v>156.60606243178859</v>
      </c>
      <c r="AG661" s="37">
        <f t="shared" si="142"/>
        <v>124.72860423487803</v>
      </c>
    </row>
    <row r="662" spans="1:33" ht="17" thickTop="1" thickBot="1" x14ac:dyDescent="0.25">
      <c r="A662" s="33" t="s">
        <v>214</v>
      </c>
      <c r="D662">
        <v>3</v>
      </c>
      <c r="E662" s="38">
        <v>8538.4599999999991</v>
      </c>
      <c r="F662" s="38"/>
      <c r="G662" s="25">
        <f t="shared" si="143"/>
        <v>0</v>
      </c>
      <c r="H662" s="25" t="str">
        <f t="shared" si="145"/>
        <v>F</v>
      </c>
      <c r="I662" s="38">
        <v>147.30000000000001</v>
      </c>
      <c r="J662" s="38">
        <v>78</v>
      </c>
      <c r="K662">
        <f t="shared" si="144"/>
        <v>161.30500000000001</v>
      </c>
      <c r="L662">
        <f t="shared" si="134"/>
        <v>6.1599999999999682</v>
      </c>
      <c r="M662" s="50">
        <f>AVERAGE(K662:L662)</f>
        <v>83.732499999999987</v>
      </c>
      <c r="AD662">
        <f>N660</f>
        <v>114.21799999999998</v>
      </c>
      <c r="AE662" s="31">
        <f>O652</f>
        <v>140.66733333333332</v>
      </c>
      <c r="AF662" s="37">
        <f t="shared" si="142"/>
        <v>156.60606243178859</v>
      </c>
      <c r="AG662" s="37">
        <f t="shared" si="142"/>
        <v>124.72860423487803</v>
      </c>
    </row>
    <row r="663" spans="1:33" ht="17" thickTop="1" thickBot="1" x14ac:dyDescent="0.25">
      <c r="D663" t="s">
        <v>208</v>
      </c>
      <c r="E663">
        <f>AVERAGE(E660:E662)</f>
        <v>7602.9199999999992</v>
      </c>
      <c r="F663" t="e">
        <f>AVERAGE(F660:F662)</f>
        <v>#DIV/0!</v>
      </c>
      <c r="G663" s="25" t="e">
        <f t="shared" si="143"/>
        <v>#DIV/0!</v>
      </c>
      <c r="H663" s="25" t="e">
        <f t="shared" si="145"/>
        <v>#DIV/0!</v>
      </c>
      <c r="I663">
        <f>AVERAGE(I660:I662)</f>
        <v>145.63333333333335</v>
      </c>
      <c r="J663">
        <f>AVERAGE(J660:J662)</f>
        <v>72.533333333333346</v>
      </c>
      <c r="K663">
        <f t="shared" si="144"/>
        <v>164.88833333333332</v>
      </c>
      <c r="L663">
        <f t="shared" si="134"/>
        <v>43.223999999999876</v>
      </c>
      <c r="M663" s="26"/>
      <c r="AE663" s="31">
        <f>O652</f>
        <v>140.66733333333332</v>
      </c>
      <c r="AF663" s="37">
        <f t="shared" si="142"/>
        <v>156.60606243178859</v>
      </c>
      <c r="AG663" s="37">
        <f t="shared" si="142"/>
        <v>124.72860423487803</v>
      </c>
    </row>
    <row r="664" spans="1:33" ht="17" thickTop="1" thickBot="1" x14ac:dyDescent="0.25">
      <c r="A664" s="33" t="s">
        <v>215</v>
      </c>
      <c r="C664" s="29">
        <v>4</v>
      </c>
      <c r="D664" s="29">
        <v>1</v>
      </c>
      <c r="E664" s="29">
        <v>11012.94</v>
      </c>
      <c r="F664" s="29"/>
      <c r="G664" s="25">
        <f t="shared" si="143"/>
        <v>0</v>
      </c>
      <c r="H664" s="25" t="str">
        <f t="shared" si="145"/>
        <v>F</v>
      </c>
      <c r="I664" s="29">
        <v>147.30000000000001</v>
      </c>
      <c r="J664" s="29">
        <v>61.3</v>
      </c>
      <c r="K664">
        <f t="shared" si="144"/>
        <v>161.30500000000001</v>
      </c>
      <c r="L664">
        <f t="shared" si="134"/>
        <v>119.38600000000002</v>
      </c>
      <c r="M664" s="26">
        <f>AVERAGE(K664:L664)</f>
        <v>140.34550000000002</v>
      </c>
      <c r="N664" s="27">
        <f>AVERAGE(M664:M666)</f>
        <v>142.45683333333332</v>
      </c>
      <c r="AD664" s="39">
        <f>N664</f>
        <v>142.45683333333332</v>
      </c>
      <c r="AE664" s="31">
        <f>O652</f>
        <v>140.66733333333332</v>
      </c>
      <c r="AF664" s="37">
        <f t="shared" si="142"/>
        <v>156.60606243178859</v>
      </c>
      <c r="AG664" s="37">
        <f t="shared" si="142"/>
        <v>124.72860423487803</v>
      </c>
    </row>
    <row r="665" spans="1:33" ht="17" thickTop="1" thickBot="1" x14ac:dyDescent="0.25">
      <c r="A665" s="33" t="s">
        <v>216</v>
      </c>
      <c r="D665">
        <v>2</v>
      </c>
      <c r="E665" s="38">
        <v>15401.69</v>
      </c>
      <c r="F665" s="38"/>
      <c r="G665" s="25">
        <v>145.30000000000001</v>
      </c>
      <c r="H665" s="25">
        <v>60.2</v>
      </c>
      <c r="I665" s="38">
        <v>145.30000000000001</v>
      </c>
      <c r="J665" s="38">
        <v>60.2</v>
      </c>
      <c r="K665">
        <f t="shared" si="144"/>
        <v>165.60499999999996</v>
      </c>
      <c r="L665">
        <f t="shared" si="134"/>
        <v>126.84399999999999</v>
      </c>
      <c r="M665" s="26">
        <f>AVERAGE(K665:L665)</f>
        <v>146.22449999999998</v>
      </c>
      <c r="AD665">
        <f>N664</f>
        <v>142.45683333333332</v>
      </c>
      <c r="AE665" s="31">
        <f>O652</f>
        <v>140.66733333333332</v>
      </c>
      <c r="AF665" s="37">
        <f t="shared" si="142"/>
        <v>156.60606243178859</v>
      </c>
      <c r="AG665" s="37">
        <f t="shared" si="142"/>
        <v>124.72860423487803</v>
      </c>
    </row>
    <row r="666" spans="1:33" ht="17" thickTop="1" thickBot="1" x14ac:dyDescent="0.25">
      <c r="A666" s="33" t="s">
        <v>217</v>
      </c>
      <c r="D666">
        <v>3</v>
      </c>
      <c r="E666" s="38">
        <v>15401.69</v>
      </c>
      <c r="F666" s="38"/>
      <c r="G666" s="25">
        <f>F666/E666</f>
        <v>0</v>
      </c>
      <c r="H666" s="25" t="str">
        <f>IF(G666&lt;1.5, "F", "G")</f>
        <v>F</v>
      </c>
      <c r="I666" s="38">
        <v>145.30000000000001</v>
      </c>
      <c r="J666" s="38">
        <v>61.8</v>
      </c>
      <c r="K666">
        <f t="shared" si="144"/>
        <v>165.60499999999996</v>
      </c>
      <c r="L666">
        <f t="shared" si="134"/>
        <v>115.99599999999998</v>
      </c>
      <c r="M666" s="26">
        <f>AVERAGE(K666:L666)</f>
        <v>140.80049999999997</v>
      </c>
      <c r="AD666">
        <f>N664</f>
        <v>142.45683333333332</v>
      </c>
      <c r="AE666" s="31">
        <f>O652</f>
        <v>140.66733333333332</v>
      </c>
      <c r="AF666" s="37">
        <f t="shared" si="142"/>
        <v>156.60606243178859</v>
      </c>
      <c r="AG666" s="37">
        <f t="shared" si="142"/>
        <v>124.72860423487803</v>
      </c>
    </row>
    <row r="667" spans="1:33" ht="17" thickTop="1" thickBot="1" x14ac:dyDescent="0.25">
      <c r="D667" t="s">
        <v>208</v>
      </c>
      <c r="E667">
        <f>AVERAGE(E664:E666)</f>
        <v>13938.773333333333</v>
      </c>
      <c r="F667" t="e">
        <f>AVERAGE(F664:F666)</f>
        <v>#DIV/0!</v>
      </c>
      <c r="G667" s="25" t="e">
        <f>F667/E667</f>
        <v>#DIV/0!</v>
      </c>
      <c r="H667" s="25" t="e">
        <f>IF(G667&lt;1.5, "F", "G")</f>
        <v>#DIV/0!</v>
      </c>
      <c r="I667">
        <f>AVERAGE(I664:I666)</f>
        <v>145.96666666666667</v>
      </c>
      <c r="J667">
        <f>AVERAGE(J664:J666)</f>
        <v>61.1</v>
      </c>
      <c r="K667">
        <f t="shared" si="144"/>
        <v>164.17166666666668</v>
      </c>
      <c r="L667">
        <f t="shared" si="134"/>
        <v>120.74199999999996</v>
      </c>
      <c r="M667" s="26"/>
      <c r="AE667" s="31">
        <f>O652</f>
        <v>140.66733333333332</v>
      </c>
      <c r="AF667" s="37">
        <f t="shared" si="142"/>
        <v>156.60606243178859</v>
      </c>
      <c r="AG667" s="37">
        <f t="shared" si="142"/>
        <v>124.72860423487803</v>
      </c>
    </row>
    <row r="668" spans="1:33" ht="17" thickTop="1" thickBot="1" x14ac:dyDescent="0.25">
      <c r="A668" s="33" t="s">
        <v>218</v>
      </c>
      <c r="C668" s="29">
        <v>5</v>
      </c>
      <c r="D668" s="29">
        <v>1</v>
      </c>
      <c r="E668" s="29">
        <v>12349.32</v>
      </c>
      <c r="F668" s="29"/>
      <c r="G668" s="25">
        <f>F668/E668</f>
        <v>0</v>
      </c>
      <c r="H668" s="25" t="str">
        <f>IF(G668&lt;1.5, "F", "G")</f>
        <v>F</v>
      </c>
      <c r="I668" s="29">
        <v>146.30000000000001</v>
      </c>
      <c r="J668" s="29">
        <v>60.6</v>
      </c>
      <c r="K668">
        <f t="shared" si="144"/>
        <v>163.45499999999998</v>
      </c>
      <c r="L668">
        <f t="shared" si="134"/>
        <v>124.13199999999995</v>
      </c>
      <c r="M668" s="26">
        <f>AVERAGE(K668:L668)</f>
        <v>143.79349999999997</v>
      </c>
      <c r="N668" s="27">
        <f>AVERAGE(M668,M670)</f>
        <v>142.37949999999998</v>
      </c>
      <c r="AD668" s="39">
        <f>N668</f>
        <v>142.37949999999998</v>
      </c>
      <c r="AE668" s="31">
        <f>O652</f>
        <v>140.66733333333332</v>
      </c>
      <c r="AF668" s="37">
        <f t="shared" si="142"/>
        <v>156.60606243178859</v>
      </c>
      <c r="AG668" s="37">
        <f t="shared" si="142"/>
        <v>124.72860423487803</v>
      </c>
    </row>
    <row r="669" spans="1:33" ht="17" thickTop="1" thickBot="1" x14ac:dyDescent="0.25">
      <c r="A669" s="33" t="s">
        <v>219</v>
      </c>
      <c r="D669">
        <v>2</v>
      </c>
      <c r="E669" s="38">
        <v>2026.68</v>
      </c>
      <c r="F669" s="38"/>
      <c r="G669" s="25">
        <v>150.30000000000001</v>
      </c>
      <c r="H669" s="25">
        <v>78.7</v>
      </c>
      <c r="I669" s="38">
        <v>150.30000000000001</v>
      </c>
      <c r="J669" s="38">
        <v>78.7</v>
      </c>
      <c r="K669">
        <f t="shared" si="144"/>
        <v>154.85499999999996</v>
      </c>
      <c r="L669">
        <f t="shared" si="134"/>
        <v>1.4139999999999873</v>
      </c>
      <c r="M669" s="50">
        <f>AVERAGE(K669:L669)</f>
        <v>78.134499999999974</v>
      </c>
      <c r="AD669">
        <f>N668</f>
        <v>142.37949999999998</v>
      </c>
      <c r="AE669" s="31">
        <f>O652</f>
        <v>140.66733333333332</v>
      </c>
      <c r="AF669" s="37">
        <f t="shared" ref="AF669:AG674" si="146">AF668</f>
        <v>156.60606243178859</v>
      </c>
      <c r="AG669" s="37">
        <f t="shared" si="146"/>
        <v>124.72860423487803</v>
      </c>
    </row>
    <row r="670" spans="1:33" ht="17" thickTop="1" thickBot="1" x14ac:dyDescent="0.25">
      <c r="A670" s="33" t="s">
        <v>220</v>
      </c>
      <c r="D670">
        <v>3</v>
      </c>
      <c r="E670" s="38">
        <v>6759.92</v>
      </c>
      <c r="F670" s="38"/>
      <c r="G670" s="25">
        <f>F670/E670</f>
        <v>0</v>
      </c>
      <c r="H670" s="25" t="str">
        <f>IF(G670&lt;1.5, "F", "G")</f>
        <v>F</v>
      </c>
      <c r="I670" s="38">
        <v>148.30000000000001</v>
      </c>
      <c r="J670" s="38">
        <v>60.8</v>
      </c>
      <c r="K670">
        <f t="shared" si="144"/>
        <v>159.15499999999997</v>
      </c>
      <c r="L670">
        <f t="shared" si="134"/>
        <v>122.77600000000001</v>
      </c>
      <c r="M670" s="48">
        <f>AVERAGE(K670:L670)</f>
        <v>140.96549999999999</v>
      </c>
      <c r="AD670">
        <f>N668</f>
        <v>142.37949999999998</v>
      </c>
      <c r="AE670" s="31">
        <f>O652</f>
        <v>140.66733333333332</v>
      </c>
      <c r="AF670" s="37">
        <f t="shared" si="146"/>
        <v>156.60606243178859</v>
      </c>
      <c r="AG670" s="37">
        <f t="shared" si="146"/>
        <v>124.72860423487803</v>
      </c>
    </row>
    <row r="671" spans="1:33" ht="17" thickTop="1" thickBot="1" x14ac:dyDescent="0.25">
      <c r="D671" t="s">
        <v>208</v>
      </c>
      <c r="E671">
        <f>AVERAGE(E668:E670)</f>
        <v>7045.3066666666664</v>
      </c>
      <c r="F671" t="e">
        <f>AVERAGE(F668:F670)</f>
        <v>#DIV/0!</v>
      </c>
      <c r="G671" s="25" t="e">
        <f>F671/E671</f>
        <v>#DIV/0!</v>
      </c>
      <c r="H671" s="25" t="e">
        <f>IF(G671&lt;1.5, "F", "G")</f>
        <v>#DIV/0!</v>
      </c>
      <c r="I671">
        <f>AVERAGE(I668:I670)</f>
        <v>148.30000000000001</v>
      </c>
      <c r="J671">
        <f>AVERAGE(J668:J670)</f>
        <v>66.7</v>
      </c>
      <c r="K671">
        <f t="shared" si="144"/>
        <v>159.15499999999997</v>
      </c>
      <c r="L671">
        <f t="shared" si="134"/>
        <v>82.773999999999944</v>
      </c>
      <c r="M671" s="26"/>
      <c r="AE671" s="31">
        <f>O652</f>
        <v>140.66733333333332</v>
      </c>
      <c r="AF671" s="37">
        <f t="shared" si="146"/>
        <v>156.60606243178859</v>
      </c>
      <c r="AG671" s="37">
        <f t="shared" si="146"/>
        <v>124.72860423487803</v>
      </c>
    </row>
    <row r="672" spans="1:33" ht="17" thickTop="1" thickBot="1" x14ac:dyDescent="0.25">
      <c r="A672" s="33" t="s">
        <v>221</v>
      </c>
      <c r="C672" s="41">
        <v>6</v>
      </c>
      <c r="D672" s="41">
        <v>1</v>
      </c>
      <c r="E672" s="41">
        <v>14098.75</v>
      </c>
      <c r="F672" s="41"/>
      <c r="G672" s="25">
        <v>142.30000000000001</v>
      </c>
      <c r="H672" s="25">
        <v>56.9</v>
      </c>
      <c r="I672" s="41">
        <v>142.30000000000001</v>
      </c>
      <c r="J672" s="41">
        <v>56.9</v>
      </c>
      <c r="K672">
        <f t="shared" si="144"/>
        <v>172.05500000000001</v>
      </c>
      <c r="L672">
        <f t="shared" si="134"/>
        <v>149.21800000000002</v>
      </c>
      <c r="M672" s="26">
        <f>AVERAGE(K672:L672)</f>
        <v>160.63650000000001</v>
      </c>
      <c r="N672" s="27">
        <f>AVERAGE(M672:M674)</f>
        <v>162.92183333333335</v>
      </c>
      <c r="AD672" s="42">
        <f>N672</f>
        <v>162.92183333333335</v>
      </c>
      <c r="AE672" s="31">
        <f>O652</f>
        <v>140.66733333333332</v>
      </c>
      <c r="AF672" s="37">
        <f t="shared" si="146"/>
        <v>156.60606243178859</v>
      </c>
      <c r="AG672" s="37">
        <f t="shared" si="146"/>
        <v>124.72860423487803</v>
      </c>
    </row>
    <row r="673" spans="1:33" ht="17" thickTop="1" thickBot="1" x14ac:dyDescent="0.25">
      <c r="A673" s="33" t="s">
        <v>222</v>
      </c>
      <c r="D673">
        <v>2</v>
      </c>
      <c r="E673" s="43">
        <v>18457.009999999998</v>
      </c>
      <c r="F673" s="43">
        <v>139.30000000000001</v>
      </c>
      <c r="G673" s="25">
        <v>59.4</v>
      </c>
      <c r="H673" s="25" t="str">
        <f t="shared" ref="H673:H684" si="147">IF(G673&lt;1.5, "F", "G")</f>
        <v>G</v>
      </c>
      <c r="I673" s="43">
        <v>139.30000000000001</v>
      </c>
      <c r="J673" s="43">
        <v>59.4</v>
      </c>
      <c r="K673">
        <f t="shared" si="144"/>
        <v>178.505</v>
      </c>
      <c r="L673">
        <f t="shared" si="134"/>
        <v>132.26799999999997</v>
      </c>
      <c r="M673" s="26">
        <f>AVERAGE(K673:L673)</f>
        <v>155.38649999999998</v>
      </c>
      <c r="AD673">
        <f>N672</f>
        <v>162.92183333333335</v>
      </c>
      <c r="AE673" s="31">
        <f>O652</f>
        <v>140.66733333333332</v>
      </c>
      <c r="AF673" s="37">
        <f t="shared" si="146"/>
        <v>156.60606243178859</v>
      </c>
      <c r="AG673" s="37">
        <f t="shared" si="146"/>
        <v>124.72860423487803</v>
      </c>
    </row>
    <row r="674" spans="1:33" ht="17" thickTop="1" thickBot="1" x14ac:dyDescent="0.25">
      <c r="A674" s="33" t="s">
        <v>223</v>
      </c>
      <c r="D674">
        <v>3</v>
      </c>
      <c r="E674" s="43">
        <v>18048.02</v>
      </c>
      <c r="F674" s="43"/>
      <c r="G674" s="25">
        <f t="shared" ref="G674:G691" si="148">F674/E674</f>
        <v>0</v>
      </c>
      <c r="H674" s="25" t="str">
        <f t="shared" si="147"/>
        <v>F</v>
      </c>
      <c r="I674" s="43">
        <v>132.30000000000001</v>
      </c>
      <c r="J674" s="43">
        <v>56.5</v>
      </c>
      <c r="K674">
        <f t="shared" si="144"/>
        <v>193.55500000000001</v>
      </c>
      <c r="L674">
        <f t="shared" si="134"/>
        <v>151.93</v>
      </c>
      <c r="M674" s="26">
        <f>AVERAGE(K674:L674)</f>
        <v>172.74250000000001</v>
      </c>
      <c r="AD674">
        <f>N672</f>
        <v>162.92183333333335</v>
      </c>
      <c r="AE674" s="31">
        <f>O652</f>
        <v>140.66733333333332</v>
      </c>
      <c r="AF674" s="37">
        <f t="shared" si="146"/>
        <v>156.60606243178859</v>
      </c>
      <c r="AG674" s="37">
        <f t="shared" si="146"/>
        <v>124.72860423487803</v>
      </c>
    </row>
    <row r="675" spans="1:33" ht="17" thickTop="1" thickBot="1" x14ac:dyDescent="0.25">
      <c r="D675" t="s">
        <v>208</v>
      </c>
      <c r="E675">
        <f>AVERAGE(E672:E674)</f>
        <v>16867.926666666666</v>
      </c>
      <c r="F675">
        <f>AVERAGE(F672:F674)</f>
        <v>139.30000000000001</v>
      </c>
      <c r="G675" s="25">
        <f t="shared" si="148"/>
        <v>8.2582763580112007E-3</v>
      </c>
      <c r="H675" s="25" t="str">
        <f t="shared" si="147"/>
        <v>F</v>
      </c>
      <c r="I675">
        <f>AVERAGE(I672:I674)</f>
        <v>137.96666666666667</v>
      </c>
      <c r="J675">
        <f>AVERAGE(J672:J674)</f>
        <v>57.6</v>
      </c>
      <c r="K675">
        <f t="shared" si="144"/>
        <v>181.37166666666667</v>
      </c>
      <c r="L675">
        <f t="shared" si="134"/>
        <v>144.47199999999998</v>
      </c>
      <c r="M675" s="26"/>
    </row>
    <row r="676" spans="1:33" s="25" customFormat="1" ht="17" thickTop="1" thickBot="1" x14ac:dyDescent="0.25">
      <c r="A676" s="23" t="s">
        <v>204</v>
      </c>
      <c r="B676" s="24" t="s">
        <v>254</v>
      </c>
      <c r="C676" s="25">
        <v>1</v>
      </c>
      <c r="D676" s="25">
        <v>1</v>
      </c>
      <c r="G676" s="25" t="e">
        <f t="shared" si="148"/>
        <v>#DIV/0!</v>
      </c>
      <c r="H676" s="25" t="e">
        <f t="shared" si="147"/>
        <v>#DIV/0!</v>
      </c>
      <c r="K676" s="25">
        <f t="shared" si="144"/>
        <v>478</v>
      </c>
      <c r="L676" s="25">
        <f t="shared" si="134"/>
        <v>535</v>
      </c>
      <c r="M676" s="50" t="s">
        <v>255</v>
      </c>
      <c r="N676" s="27">
        <f>AVERAGE(M677:M678)</f>
        <v>186.62549999999999</v>
      </c>
      <c r="O676" s="45">
        <f>AVERAGE(N676,N680,N684,N688,N692,N696)</f>
        <v>176.09969444444445</v>
      </c>
      <c r="P676" s="25">
        <f>AVERAGE(K677:K678,K680:K682,K684:K686,K688:K690,K692:K694,K696:K698)</f>
        <v>189.4194117647059</v>
      </c>
      <c r="Q676" s="25">
        <f>AVERAGE(L677:L678,L680:L682,L684:L686,L688:L690,L692:L694,L696:L698)</f>
        <v>161.54164705882354</v>
      </c>
      <c r="S676" s="46">
        <f>_xlfn.STDEV.S(M677:M678,M680:M682,M684,M688:M690,M692:M694,M696:M698, M686, M685)</f>
        <v>12.628070012217071</v>
      </c>
      <c r="T676">
        <f t="shared" ref="T676:U676" si="149">AVERAGE(I676:I699)</f>
        <v>134.13188405797101</v>
      </c>
      <c r="U676">
        <f t="shared" si="149"/>
        <v>55.063768115942018</v>
      </c>
      <c r="AD676" s="31">
        <f>$N$676</f>
        <v>186.62549999999999</v>
      </c>
      <c r="AE676" s="31">
        <f>O676</f>
        <v>176.09969444444445</v>
      </c>
      <c r="AF676" s="47">
        <f>O676+S676</f>
        <v>188.72776445666153</v>
      </c>
      <c r="AG676" s="47">
        <f>O676-S676</f>
        <v>163.47162443222737</v>
      </c>
    </row>
    <row r="677" spans="1:33" ht="17" thickTop="1" thickBot="1" x14ac:dyDescent="0.25">
      <c r="A677" s="33" t="s">
        <v>206</v>
      </c>
      <c r="D677">
        <v>2</v>
      </c>
      <c r="G677" s="25" t="e">
        <f t="shared" si="148"/>
        <v>#DIV/0!</v>
      </c>
      <c r="H677" s="25" t="e">
        <f t="shared" si="147"/>
        <v>#DIV/0!</v>
      </c>
      <c r="I677">
        <v>123.9</v>
      </c>
      <c r="J677">
        <v>54</v>
      </c>
      <c r="K677">
        <f t="shared" si="144"/>
        <v>211.61500000000001</v>
      </c>
      <c r="L677">
        <f t="shared" si="134"/>
        <v>168.88</v>
      </c>
      <c r="M677" s="26">
        <f>AVERAGE(K677:L677)</f>
        <v>190.2475</v>
      </c>
      <c r="AD677">
        <f>N676</f>
        <v>186.62549999999999</v>
      </c>
      <c r="AE677" s="31">
        <f>O676</f>
        <v>176.09969444444445</v>
      </c>
      <c r="AF677" s="37">
        <f t="shared" ref="AF677:AG692" si="150">AF676</f>
        <v>188.72776445666153</v>
      </c>
      <c r="AG677" s="37">
        <f t="shared" si="150"/>
        <v>163.47162443222737</v>
      </c>
    </row>
    <row r="678" spans="1:33" ht="17" thickTop="1" thickBot="1" x14ac:dyDescent="0.25">
      <c r="A678" s="33" t="s">
        <v>207</v>
      </c>
      <c r="D678">
        <v>3</v>
      </c>
      <c r="E678">
        <v>1600.27</v>
      </c>
      <c r="G678" s="25">
        <f t="shared" si="148"/>
        <v>0</v>
      </c>
      <c r="H678" s="25" t="str">
        <f t="shared" si="147"/>
        <v>F</v>
      </c>
      <c r="I678" s="38">
        <v>131.9</v>
      </c>
      <c r="J678" s="38">
        <v>53.6</v>
      </c>
      <c r="K678">
        <f t="shared" si="144"/>
        <v>194.41500000000002</v>
      </c>
      <c r="L678">
        <f t="shared" si="134"/>
        <v>171.59199999999998</v>
      </c>
      <c r="M678" s="26">
        <f>AVERAGE(K678:L678)</f>
        <v>183.0035</v>
      </c>
      <c r="AD678">
        <f>N676</f>
        <v>186.62549999999999</v>
      </c>
      <c r="AE678" s="31">
        <f>O676</f>
        <v>176.09969444444445</v>
      </c>
      <c r="AF678" s="37">
        <f t="shared" si="150"/>
        <v>188.72776445666153</v>
      </c>
      <c r="AG678" s="37">
        <f t="shared" si="150"/>
        <v>163.47162443222737</v>
      </c>
    </row>
    <row r="679" spans="1:33" ht="17" thickTop="1" thickBot="1" x14ac:dyDescent="0.25">
      <c r="D679" t="s">
        <v>208</v>
      </c>
      <c r="E679">
        <f>AVERAGE(E676:E678)</f>
        <v>1600.27</v>
      </c>
      <c r="F679" t="e">
        <f>AVERAGE(F676:F678)</f>
        <v>#DIV/0!</v>
      </c>
      <c r="G679" s="25" t="e">
        <f t="shared" si="148"/>
        <v>#DIV/0!</v>
      </c>
      <c r="H679" s="25" t="e">
        <f t="shared" si="147"/>
        <v>#DIV/0!</v>
      </c>
      <c r="I679">
        <f>AVERAGE(I676:I678)</f>
        <v>127.9</v>
      </c>
      <c r="J679">
        <f>AVERAGE(J676:J678)</f>
        <v>53.8</v>
      </c>
      <c r="K679">
        <f t="shared" si="144"/>
        <v>203.01499999999999</v>
      </c>
      <c r="L679">
        <f t="shared" si="134"/>
        <v>170.23599999999999</v>
      </c>
      <c r="M679" s="26"/>
      <c r="AE679" s="31">
        <f>O676</f>
        <v>176.09969444444445</v>
      </c>
      <c r="AF679" s="37">
        <f t="shared" si="150"/>
        <v>188.72776445666153</v>
      </c>
      <c r="AG679" s="37">
        <f t="shared" si="150"/>
        <v>163.47162443222737</v>
      </c>
    </row>
    <row r="680" spans="1:33" ht="17" thickTop="1" thickBot="1" x14ac:dyDescent="0.25">
      <c r="A680" s="33" t="s">
        <v>209</v>
      </c>
      <c r="C680" s="29">
        <v>2</v>
      </c>
      <c r="D680" s="29">
        <v>1</v>
      </c>
      <c r="E680">
        <v>9507.75</v>
      </c>
      <c r="G680" s="25">
        <f t="shared" si="148"/>
        <v>0</v>
      </c>
      <c r="H680" s="25" t="str">
        <f t="shared" si="147"/>
        <v>F</v>
      </c>
      <c r="I680" s="38">
        <v>137.80000000000001</v>
      </c>
      <c r="J680" s="38">
        <v>53.8</v>
      </c>
      <c r="K680">
        <f t="shared" si="144"/>
        <v>181.72999999999996</v>
      </c>
      <c r="L680">
        <f t="shared" si="134"/>
        <v>170.23599999999999</v>
      </c>
      <c r="M680" s="26">
        <f>AVERAGE(K680:L680)</f>
        <v>175.98299999999998</v>
      </c>
      <c r="N680" s="27">
        <f>AVERAGE(M680:M682)</f>
        <v>177.94266666666667</v>
      </c>
      <c r="AD680" s="39">
        <f>$N$680</f>
        <v>177.94266666666667</v>
      </c>
      <c r="AE680" s="31">
        <f>O676</f>
        <v>176.09969444444445</v>
      </c>
      <c r="AF680" s="37">
        <f t="shared" si="150"/>
        <v>188.72776445666153</v>
      </c>
      <c r="AG680" s="37">
        <f t="shared" si="150"/>
        <v>163.47162443222737</v>
      </c>
    </row>
    <row r="681" spans="1:33" ht="17" thickTop="1" thickBot="1" x14ac:dyDescent="0.25">
      <c r="A681" s="33" t="s">
        <v>210</v>
      </c>
      <c r="D681">
        <v>2</v>
      </c>
      <c r="E681">
        <v>9148.2800000000007</v>
      </c>
      <c r="G681" s="25">
        <f t="shared" si="148"/>
        <v>0</v>
      </c>
      <c r="H681" s="25" t="str">
        <f t="shared" si="147"/>
        <v>F</v>
      </c>
      <c r="I681" s="38">
        <v>138.80000000000001</v>
      </c>
      <c r="J681" s="38">
        <v>53.2</v>
      </c>
      <c r="K681">
        <f t="shared" si="144"/>
        <v>179.57999999999998</v>
      </c>
      <c r="L681">
        <f t="shared" si="134"/>
        <v>174.30399999999997</v>
      </c>
      <c r="M681" s="26">
        <f>AVERAGE(K681:L681)</f>
        <v>176.94199999999998</v>
      </c>
      <c r="AD681" s="39">
        <f>$N$680</f>
        <v>177.94266666666667</v>
      </c>
      <c r="AE681" s="31">
        <f>O676</f>
        <v>176.09969444444445</v>
      </c>
      <c r="AF681" s="37">
        <f t="shared" si="150"/>
        <v>188.72776445666153</v>
      </c>
      <c r="AG681" s="37">
        <f t="shared" si="150"/>
        <v>163.47162443222737</v>
      </c>
    </row>
    <row r="682" spans="1:33" ht="17" thickTop="1" thickBot="1" x14ac:dyDescent="0.25">
      <c r="A682" s="33" t="s">
        <v>211</v>
      </c>
      <c r="D682">
        <v>3</v>
      </c>
      <c r="E682">
        <v>6545.13</v>
      </c>
      <c r="G682" s="25">
        <f t="shared" si="148"/>
        <v>0</v>
      </c>
      <c r="H682" s="25" t="str">
        <f t="shared" si="147"/>
        <v>F</v>
      </c>
      <c r="I682" s="38">
        <v>134.80000000000001</v>
      </c>
      <c r="J682" s="38">
        <v>53.3</v>
      </c>
      <c r="K682">
        <f t="shared" si="144"/>
        <v>188.18</v>
      </c>
      <c r="L682">
        <f t="shared" si="134"/>
        <v>173.62600000000003</v>
      </c>
      <c r="M682" s="26">
        <f>AVERAGE(K682:L682)</f>
        <v>180.90300000000002</v>
      </c>
      <c r="AD682" s="39">
        <f>$N$680</f>
        <v>177.94266666666667</v>
      </c>
      <c r="AE682" s="31">
        <f>O676</f>
        <v>176.09969444444445</v>
      </c>
      <c r="AF682" s="37">
        <f t="shared" si="150"/>
        <v>188.72776445666153</v>
      </c>
      <c r="AG682" s="37">
        <f t="shared" si="150"/>
        <v>163.47162443222737</v>
      </c>
    </row>
    <row r="683" spans="1:33" ht="17" thickTop="1" thickBot="1" x14ac:dyDescent="0.25">
      <c r="D683" t="s">
        <v>208</v>
      </c>
      <c r="E683">
        <f>AVERAGE(E680:E682)</f>
        <v>8400.3866666666672</v>
      </c>
      <c r="F683" t="e">
        <f>AVERAGE(F680:F682)</f>
        <v>#DIV/0!</v>
      </c>
      <c r="G683" s="25" t="e">
        <f t="shared" si="148"/>
        <v>#DIV/0!</v>
      </c>
      <c r="H683" s="25" t="e">
        <f t="shared" si="147"/>
        <v>#DIV/0!</v>
      </c>
      <c r="I683">
        <f>AVERAGE(I680:I682)</f>
        <v>137.13333333333335</v>
      </c>
      <c r="J683">
        <f>AVERAGE(J680:J682)</f>
        <v>53.433333333333337</v>
      </c>
      <c r="K683">
        <f t="shared" si="144"/>
        <v>183.1633333333333</v>
      </c>
      <c r="L683">
        <f t="shared" si="134"/>
        <v>172.72199999999998</v>
      </c>
      <c r="M683" s="26"/>
      <c r="AE683" s="31">
        <f>O676</f>
        <v>176.09969444444445</v>
      </c>
      <c r="AF683" s="37">
        <f t="shared" si="150"/>
        <v>188.72776445666153</v>
      </c>
      <c r="AG683" s="37">
        <f t="shared" si="150"/>
        <v>163.47162443222737</v>
      </c>
    </row>
    <row r="684" spans="1:33" ht="17" thickTop="1" thickBot="1" x14ac:dyDescent="0.25">
      <c r="A684" s="33" t="s">
        <v>212</v>
      </c>
      <c r="C684" s="29">
        <v>3</v>
      </c>
      <c r="D684" s="29">
        <v>1</v>
      </c>
      <c r="E684" s="29">
        <v>53.3</v>
      </c>
      <c r="F684" s="29"/>
      <c r="G684" s="25">
        <f t="shared" si="148"/>
        <v>0</v>
      </c>
      <c r="H684" s="25" t="str">
        <f t="shared" si="147"/>
        <v>F</v>
      </c>
      <c r="I684" s="29">
        <v>132.80000000000001</v>
      </c>
      <c r="J684" s="29">
        <v>54.3</v>
      </c>
      <c r="K684">
        <f t="shared" si="144"/>
        <v>192.47999999999996</v>
      </c>
      <c r="L684">
        <f t="shared" si="134"/>
        <v>166.846</v>
      </c>
      <c r="M684" s="26">
        <f>AVERAGE(K684:L684)</f>
        <v>179.66299999999998</v>
      </c>
      <c r="N684" s="27">
        <f>AVERAGE(M684:M686)</f>
        <v>164.42433333333329</v>
      </c>
      <c r="AD684" s="39">
        <f>N684</f>
        <v>164.42433333333329</v>
      </c>
      <c r="AE684" s="31">
        <f>O676</f>
        <v>176.09969444444445</v>
      </c>
      <c r="AF684" s="37">
        <f t="shared" si="150"/>
        <v>188.72776445666153</v>
      </c>
      <c r="AG684" s="37">
        <f t="shared" si="150"/>
        <v>163.47162443222737</v>
      </c>
    </row>
    <row r="685" spans="1:33" ht="17" thickTop="1" thickBot="1" x14ac:dyDescent="0.25">
      <c r="A685" s="33" t="s">
        <v>213</v>
      </c>
      <c r="D685">
        <v>2</v>
      </c>
      <c r="E685" s="38">
        <v>4307.33</v>
      </c>
      <c r="F685" s="38"/>
      <c r="G685" s="25">
        <f t="shared" si="148"/>
        <v>0</v>
      </c>
      <c r="H685" s="25">
        <v>134.80000000000001</v>
      </c>
      <c r="I685" s="38">
        <v>134.80000000000001</v>
      </c>
      <c r="J685" s="38">
        <v>60.7</v>
      </c>
      <c r="K685">
        <f t="shared" si="144"/>
        <v>188.18</v>
      </c>
      <c r="L685">
        <f t="shared" si="134"/>
        <v>123.45399999999995</v>
      </c>
      <c r="M685" s="26">
        <f>AVERAGE(K685:L685)</f>
        <v>155.81699999999998</v>
      </c>
      <c r="AD685">
        <f>N684</f>
        <v>164.42433333333329</v>
      </c>
      <c r="AE685" s="31">
        <f>O676</f>
        <v>176.09969444444445</v>
      </c>
      <c r="AF685" s="37">
        <f t="shared" si="150"/>
        <v>188.72776445666153</v>
      </c>
      <c r="AG685" s="37">
        <f t="shared" si="150"/>
        <v>163.47162443222737</v>
      </c>
    </row>
    <row r="686" spans="1:33" ht="17" thickTop="1" thickBot="1" x14ac:dyDescent="0.25">
      <c r="A686" s="33" t="s">
        <v>214</v>
      </c>
      <c r="D686">
        <v>3</v>
      </c>
      <c r="E686" s="38">
        <v>3242.92</v>
      </c>
      <c r="F686" s="38"/>
      <c r="G686" s="25">
        <f t="shared" si="148"/>
        <v>0</v>
      </c>
      <c r="H686" s="25" t="str">
        <f t="shared" ref="H686:H691" si="151">IF(G686&lt;1.5, "F", "G")</f>
        <v>F</v>
      </c>
      <c r="I686" s="38">
        <v>135.80000000000001</v>
      </c>
      <c r="J686" s="38">
        <v>59.8</v>
      </c>
      <c r="K686">
        <f t="shared" si="144"/>
        <v>186.02999999999997</v>
      </c>
      <c r="L686">
        <f t="shared" si="134"/>
        <v>129.55599999999998</v>
      </c>
      <c r="M686" s="26">
        <f>AVERAGE(K686:L686)</f>
        <v>157.79299999999998</v>
      </c>
      <c r="AD686">
        <f>N684</f>
        <v>164.42433333333329</v>
      </c>
      <c r="AE686" s="31">
        <f>O676</f>
        <v>176.09969444444445</v>
      </c>
      <c r="AF686" s="37">
        <f t="shared" si="150"/>
        <v>188.72776445666153</v>
      </c>
      <c r="AG686" s="37">
        <f t="shared" si="150"/>
        <v>163.47162443222737</v>
      </c>
    </row>
    <row r="687" spans="1:33" ht="17" thickTop="1" thickBot="1" x14ac:dyDescent="0.25">
      <c r="D687" t="s">
        <v>208</v>
      </c>
      <c r="E687">
        <f>AVERAGE(E684:E686)</f>
        <v>2534.5166666666669</v>
      </c>
      <c r="F687" t="e">
        <f>AVERAGE(F684:F686)</f>
        <v>#DIV/0!</v>
      </c>
      <c r="G687" s="25" t="e">
        <f t="shared" si="148"/>
        <v>#DIV/0!</v>
      </c>
      <c r="H687" s="25" t="e">
        <f t="shared" si="151"/>
        <v>#DIV/0!</v>
      </c>
      <c r="I687">
        <f>AVERAGE(I684:I686)</f>
        <v>134.46666666666667</v>
      </c>
      <c r="J687">
        <f>AVERAGE(J684:J686)</f>
        <v>58.266666666666673</v>
      </c>
      <c r="K687">
        <f t="shared" si="144"/>
        <v>188.89666666666665</v>
      </c>
      <c r="L687">
        <f t="shared" si="134"/>
        <v>139.95199999999994</v>
      </c>
      <c r="M687" s="26"/>
      <c r="AE687" s="31">
        <f>O676</f>
        <v>176.09969444444445</v>
      </c>
      <c r="AF687" s="37">
        <f t="shared" si="150"/>
        <v>188.72776445666153</v>
      </c>
      <c r="AG687" s="37">
        <f t="shared" si="150"/>
        <v>163.47162443222737</v>
      </c>
    </row>
    <row r="688" spans="1:33" ht="17" thickTop="1" thickBot="1" x14ac:dyDescent="0.25">
      <c r="A688" s="33" t="s">
        <v>215</v>
      </c>
      <c r="C688" s="29">
        <v>4</v>
      </c>
      <c r="D688" s="29">
        <v>1</v>
      </c>
      <c r="E688" s="29">
        <v>7146.22</v>
      </c>
      <c r="F688" s="29"/>
      <c r="G688" s="25">
        <f t="shared" si="148"/>
        <v>0</v>
      </c>
      <c r="H688" s="25" t="str">
        <f t="shared" si="151"/>
        <v>F</v>
      </c>
      <c r="I688" s="29">
        <v>132.80000000000001</v>
      </c>
      <c r="J688" s="29">
        <v>55.5</v>
      </c>
      <c r="K688">
        <f t="shared" si="144"/>
        <v>192.47999999999996</v>
      </c>
      <c r="L688">
        <f t="shared" si="134"/>
        <v>158.70999999999998</v>
      </c>
      <c r="M688" s="26">
        <f>AVERAGE(K688:L688)</f>
        <v>175.59499999999997</v>
      </c>
      <c r="N688" s="27">
        <f>AVERAGE(M688:M690)</f>
        <v>175.17866666666666</v>
      </c>
      <c r="AD688" s="39">
        <f>N688</f>
        <v>175.17866666666666</v>
      </c>
      <c r="AE688" s="31">
        <f>O676</f>
        <v>176.09969444444445</v>
      </c>
      <c r="AF688" s="37">
        <f t="shared" si="150"/>
        <v>188.72776445666153</v>
      </c>
      <c r="AG688" s="37">
        <f t="shared" si="150"/>
        <v>163.47162443222737</v>
      </c>
    </row>
    <row r="689" spans="1:33" ht="17" thickTop="1" thickBot="1" x14ac:dyDescent="0.25">
      <c r="A689" s="33" t="s">
        <v>216</v>
      </c>
      <c r="D689">
        <v>2</v>
      </c>
      <c r="E689" s="38">
        <v>4319.2299999999996</v>
      </c>
      <c r="F689" s="38"/>
      <c r="G689" s="25">
        <f t="shared" si="148"/>
        <v>0</v>
      </c>
      <c r="H689" s="25" t="str">
        <f t="shared" si="151"/>
        <v>F</v>
      </c>
      <c r="I689" s="38">
        <v>134.80000000000001</v>
      </c>
      <c r="J689" s="38">
        <v>55.1</v>
      </c>
      <c r="K689">
        <f t="shared" si="144"/>
        <v>188.18</v>
      </c>
      <c r="L689">
        <f t="shared" si="134"/>
        <v>161.42199999999997</v>
      </c>
      <c r="M689" s="26">
        <f>AVERAGE(K689:L689)</f>
        <v>174.80099999999999</v>
      </c>
      <c r="AD689">
        <f>N688</f>
        <v>175.17866666666666</v>
      </c>
      <c r="AE689" s="31">
        <f>O676</f>
        <v>176.09969444444445</v>
      </c>
      <c r="AF689" s="37">
        <f t="shared" si="150"/>
        <v>188.72776445666153</v>
      </c>
      <c r="AG689" s="37">
        <f t="shared" si="150"/>
        <v>163.47162443222737</v>
      </c>
    </row>
    <row r="690" spans="1:33" ht="17" thickTop="1" thickBot="1" x14ac:dyDescent="0.25">
      <c r="A690" s="33" t="s">
        <v>217</v>
      </c>
      <c r="D690">
        <v>3</v>
      </c>
      <c r="E690" s="38">
        <v>4551.6499999999996</v>
      </c>
      <c r="F690" s="38"/>
      <c r="G690" s="25">
        <f t="shared" si="148"/>
        <v>0</v>
      </c>
      <c r="H690" s="25" t="str">
        <f t="shared" si="151"/>
        <v>F</v>
      </c>
      <c r="I690" s="38">
        <v>134.80000000000001</v>
      </c>
      <c r="J690" s="38">
        <v>55</v>
      </c>
      <c r="K690">
        <f t="shared" si="144"/>
        <v>188.18</v>
      </c>
      <c r="L690">
        <f t="shared" si="134"/>
        <v>162.09999999999997</v>
      </c>
      <c r="M690" s="26">
        <f>AVERAGE(K690:L690)</f>
        <v>175.14</v>
      </c>
      <c r="AD690">
        <f>N688</f>
        <v>175.17866666666666</v>
      </c>
      <c r="AE690" s="31">
        <f>O676</f>
        <v>176.09969444444445</v>
      </c>
      <c r="AF690" s="37">
        <f t="shared" si="150"/>
        <v>188.72776445666153</v>
      </c>
      <c r="AG690" s="37">
        <f t="shared" si="150"/>
        <v>163.47162443222737</v>
      </c>
    </row>
    <row r="691" spans="1:33" ht="17" thickTop="1" thickBot="1" x14ac:dyDescent="0.25">
      <c r="D691" t="s">
        <v>208</v>
      </c>
      <c r="E691">
        <f>AVERAGE(E688:E690)</f>
        <v>5339.0333333333338</v>
      </c>
      <c r="F691" t="e">
        <f>AVERAGE(F688:F690)</f>
        <v>#DIV/0!</v>
      </c>
      <c r="G691" s="25" t="e">
        <f t="shared" si="148"/>
        <v>#DIV/0!</v>
      </c>
      <c r="H691" s="25" t="e">
        <f t="shared" si="151"/>
        <v>#DIV/0!</v>
      </c>
      <c r="I691">
        <f>AVERAGE(I688:I690)</f>
        <v>134.13333333333335</v>
      </c>
      <c r="J691">
        <f>AVERAGE(J688:J690)</f>
        <v>55.199999999999996</v>
      </c>
      <c r="K691">
        <f t="shared" si="144"/>
        <v>189.61333333333329</v>
      </c>
      <c r="L691">
        <f t="shared" si="134"/>
        <v>160.74400000000003</v>
      </c>
      <c r="M691" s="26"/>
      <c r="AE691" s="31">
        <f>O676</f>
        <v>176.09969444444445</v>
      </c>
      <c r="AF691" s="37">
        <f t="shared" si="150"/>
        <v>188.72776445666153</v>
      </c>
      <c r="AG691" s="37">
        <f t="shared" si="150"/>
        <v>163.47162443222737</v>
      </c>
    </row>
    <row r="692" spans="1:33" ht="17" thickTop="1" thickBot="1" x14ac:dyDescent="0.25">
      <c r="A692" s="33" t="s">
        <v>218</v>
      </c>
      <c r="C692" s="29">
        <v>5</v>
      </c>
      <c r="D692" s="29">
        <v>1</v>
      </c>
      <c r="E692" s="29">
        <v>821.94</v>
      </c>
      <c r="F692" s="29"/>
      <c r="G692" s="25">
        <v>138.80000000000001</v>
      </c>
      <c r="H692" s="25">
        <v>58.9</v>
      </c>
      <c r="I692" s="29">
        <v>138.80000000000001</v>
      </c>
      <c r="J692" s="29">
        <v>58.9</v>
      </c>
      <c r="K692">
        <f t="shared" si="144"/>
        <v>179.57999999999998</v>
      </c>
      <c r="L692">
        <f t="shared" ref="L692:L755" si="152">-6.78*J692+535</f>
        <v>135.65800000000002</v>
      </c>
      <c r="M692" s="26">
        <f>AVERAGE(K692:L692)</f>
        <v>157.619</v>
      </c>
      <c r="N692" s="27">
        <f>AVERAGE(M692:M694)</f>
        <v>183.7776666666667</v>
      </c>
      <c r="AD692" s="39">
        <f>N692</f>
        <v>183.7776666666667</v>
      </c>
      <c r="AE692" s="31">
        <f>O676</f>
        <v>176.09969444444445</v>
      </c>
      <c r="AF692" s="37">
        <f t="shared" si="150"/>
        <v>188.72776445666153</v>
      </c>
      <c r="AG692" s="37">
        <f t="shared" si="150"/>
        <v>163.47162443222737</v>
      </c>
    </row>
    <row r="693" spans="1:33" ht="17" thickTop="1" thickBot="1" x14ac:dyDescent="0.25">
      <c r="A693" s="33" t="s">
        <v>219</v>
      </c>
      <c r="D693">
        <v>2</v>
      </c>
      <c r="E693" s="38">
        <v>15142.53</v>
      </c>
      <c r="F693" s="38"/>
      <c r="G693" s="25">
        <f t="shared" ref="G693:G756" si="153">F693/E693</f>
        <v>0</v>
      </c>
      <c r="H693" s="25" t="str">
        <f>IF(G693&lt;1.5, "F", "G")</f>
        <v>F</v>
      </c>
      <c r="I693" s="38">
        <v>132.6</v>
      </c>
      <c r="J693" s="38">
        <v>50.4</v>
      </c>
      <c r="K693">
        <f t="shared" si="144"/>
        <v>192.91000000000003</v>
      </c>
      <c r="L693">
        <f t="shared" si="152"/>
        <v>193.28800000000001</v>
      </c>
      <c r="M693" s="26">
        <f>AVERAGE(K693:L693)</f>
        <v>193.09900000000002</v>
      </c>
      <c r="AD693">
        <f>N692</f>
        <v>183.7776666666667</v>
      </c>
      <c r="AE693" s="31">
        <f>O676</f>
        <v>176.09969444444445</v>
      </c>
      <c r="AF693" s="37">
        <f t="shared" ref="AF693:AG698" si="154">AF692</f>
        <v>188.72776445666153</v>
      </c>
      <c r="AG693" s="37">
        <f t="shared" si="154"/>
        <v>163.47162443222737</v>
      </c>
    </row>
    <row r="694" spans="1:33" ht="17" thickTop="1" thickBot="1" x14ac:dyDescent="0.25">
      <c r="A694" s="33" t="s">
        <v>220</v>
      </c>
      <c r="D694">
        <v>3</v>
      </c>
      <c r="E694" s="38">
        <v>10119.030000000001</v>
      </c>
      <c r="F694" s="38"/>
      <c r="G694" s="25">
        <f t="shared" si="153"/>
        <v>0</v>
      </c>
      <c r="H694" s="25" t="str">
        <f>IF(G694&lt;1.5, "F", "G")</f>
        <v>F</v>
      </c>
      <c r="I694" s="38">
        <v>131.6</v>
      </c>
      <c r="J694" s="38">
        <v>48.5</v>
      </c>
      <c r="K694">
        <f t="shared" si="144"/>
        <v>195.06</v>
      </c>
      <c r="L694">
        <f t="shared" si="152"/>
        <v>206.17000000000002</v>
      </c>
      <c r="M694" s="48">
        <f>AVERAGE(K694:L694)</f>
        <v>200.61500000000001</v>
      </c>
      <c r="AD694">
        <f>N692</f>
        <v>183.7776666666667</v>
      </c>
      <c r="AE694" s="31">
        <f>O676</f>
        <v>176.09969444444445</v>
      </c>
      <c r="AF694" s="37">
        <f t="shared" si="154"/>
        <v>188.72776445666153</v>
      </c>
      <c r="AG694" s="37">
        <f t="shared" si="154"/>
        <v>163.47162443222737</v>
      </c>
    </row>
    <row r="695" spans="1:33" ht="17" thickTop="1" thickBot="1" x14ac:dyDescent="0.25">
      <c r="D695" t="s">
        <v>208</v>
      </c>
      <c r="E695">
        <f>AVERAGE(E692:E694)</f>
        <v>8694.5</v>
      </c>
      <c r="F695" t="e">
        <f>AVERAGE(F692:F694)</f>
        <v>#DIV/0!</v>
      </c>
      <c r="G695" s="25" t="e">
        <f t="shared" si="153"/>
        <v>#DIV/0!</v>
      </c>
      <c r="H695" s="25" t="e">
        <f>IF(G695&lt;1.5, "F", "G")</f>
        <v>#DIV/0!</v>
      </c>
      <c r="I695">
        <f>AVERAGE(I692:I694)</f>
        <v>134.33333333333334</v>
      </c>
      <c r="J695">
        <f>AVERAGE(J692:J694)</f>
        <v>52.6</v>
      </c>
      <c r="K695">
        <f t="shared" si="144"/>
        <v>189.18333333333334</v>
      </c>
      <c r="L695">
        <f t="shared" si="152"/>
        <v>178.37199999999996</v>
      </c>
      <c r="M695" s="26"/>
      <c r="AE695" s="31">
        <f>O676</f>
        <v>176.09969444444445</v>
      </c>
      <c r="AF695" s="37">
        <f t="shared" si="154"/>
        <v>188.72776445666153</v>
      </c>
      <c r="AG695" s="37">
        <f t="shared" si="154"/>
        <v>163.47162443222737</v>
      </c>
    </row>
    <row r="696" spans="1:33" ht="17" thickTop="1" thickBot="1" x14ac:dyDescent="0.25">
      <c r="A696" s="33" t="s">
        <v>221</v>
      </c>
      <c r="C696" s="41">
        <v>6</v>
      </c>
      <c r="D696" s="41">
        <v>1</v>
      </c>
      <c r="E696" s="41">
        <v>1580.12</v>
      </c>
      <c r="F696" s="41"/>
      <c r="G696" s="25">
        <f t="shared" si="153"/>
        <v>0</v>
      </c>
      <c r="H696" s="25" t="str">
        <f>IF(G696&lt;1.5, "F", "G")</f>
        <v>F</v>
      </c>
      <c r="I696" s="41">
        <v>134.6</v>
      </c>
      <c r="J696" s="41">
        <v>56.1</v>
      </c>
      <c r="K696">
        <f t="shared" si="144"/>
        <v>188.61</v>
      </c>
      <c r="L696">
        <f t="shared" si="152"/>
        <v>154.642</v>
      </c>
      <c r="M696" s="26">
        <f>AVERAGE(K696:L696)</f>
        <v>171.626</v>
      </c>
      <c r="N696" s="27">
        <f>AVERAGE(M696:M698)</f>
        <v>168.64933333333332</v>
      </c>
      <c r="AD696" s="42">
        <f>N696</f>
        <v>168.64933333333332</v>
      </c>
      <c r="AE696" s="31">
        <f>O676</f>
        <v>176.09969444444445</v>
      </c>
      <c r="AF696" s="37">
        <f t="shared" si="154"/>
        <v>188.72776445666153</v>
      </c>
      <c r="AG696" s="37">
        <f t="shared" si="154"/>
        <v>163.47162443222737</v>
      </c>
    </row>
    <row r="697" spans="1:33" ht="17" thickTop="1" thickBot="1" x14ac:dyDescent="0.25">
      <c r="A697" s="33" t="s">
        <v>222</v>
      </c>
      <c r="D697">
        <v>2</v>
      </c>
      <c r="E697" s="43">
        <v>1738.83</v>
      </c>
      <c r="F697" s="43"/>
      <c r="G697" s="25">
        <f t="shared" si="153"/>
        <v>0</v>
      </c>
      <c r="H697" s="25">
        <v>136.6</v>
      </c>
      <c r="I697" s="43">
        <v>136.6</v>
      </c>
      <c r="J697" s="43">
        <v>59</v>
      </c>
      <c r="K697">
        <f t="shared" si="144"/>
        <v>184.31</v>
      </c>
      <c r="L697">
        <f t="shared" si="152"/>
        <v>134.97999999999996</v>
      </c>
      <c r="M697" s="26">
        <f>AVERAGE(K697:L697)</f>
        <v>159.64499999999998</v>
      </c>
      <c r="AD697">
        <f>N696</f>
        <v>168.64933333333332</v>
      </c>
      <c r="AE697" s="31">
        <f>O676</f>
        <v>176.09969444444445</v>
      </c>
      <c r="AF697" s="37">
        <f t="shared" si="154"/>
        <v>188.72776445666153</v>
      </c>
      <c r="AG697" s="37">
        <f t="shared" si="154"/>
        <v>163.47162443222737</v>
      </c>
    </row>
    <row r="698" spans="1:33" ht="17" thickTop="1" thickBot="1" x14ac:dyDescent="0.25">
      <c r="A698" s="33" t="s">
        <v>223</v>
      </c>
      <c r="D698">
        <v>3</v>
      </c>
      <c r="E698" s="43">
        <v>2837.48</v>
      </c>
      <c r="F698" s="43"/>
      <c r="G698" s="25">
        <f t="shared" si="153"/>
        <v>0</v>
      </c>
      <c r="H698" s="25" t="str">
        <f t="shared" ref="H698:H720" si="155">IF(G698&lt;1.5, "F", "G")</f>
        <v>F</v>
      </c>
      <c r="I698" s="43">
        <v>134.6</v>
      </c>
      <c r="J698" s="43">
        <v>55.2</v>
      </c>
      <c r="K698">
        <f t="shared" si="144"/>
        <v>188.61</v>
      </c>
      <c r="L698">
        <f t="shared" si="152"/>
        <v>160.74399999999997</v>
      </c>
      <c r="M698" s="26">
        <f>AVERAGE(K698:L698)</f>
        <v>174.67699999999999</v>
      </c>
      <c r="AD698">
        <f>N696</f>
        <v>168.64933333333332</v>
      </c>
      <c r="AE698" s="31">
        <f>O676</f>
        <v>176.09969444444445</v>
      </c>
      <c r="AF698" s="37">
        <f t="shared" si="154"/>
        <v>188.72776445666153</v>
      </c>
      <c r="AG698" s="37">
        <f t="shared" si="154"/>
        <v>163.47162443222737</v>
      </c>
    </row>
    <row r="699" spans="1:33" ht="17" thickTop="1" thickBot="1" x14ac:dyDescent="0.25">
      <c r="D699" t="s">
        <v>208</v>
      </c>
      <c r="E699">
        <f>AVERAGE(E696:E698)</f>
        <v>2052.1433333333334</v>
      </c>
      <c r="F699" t="e">
        <f>AVERAGE(F696:F698)</f>
        <v>#DIV/0!</v>
      </c>
      <c r="G699" s="25" t="e">
        <f t="shared" si="153"/>
        <v>#DIV/0!</v>
      </c>
      <c r="H699" s="25" t="e">
        <f t="shared" si="155"/>
        <v>#DIV/0!</v>
      </c>
      <c r="I699">
        <f>AVERAGE(I696:I698)</f>
        <v>135.26666666666665</v>
      </c>
      <c r="J699">
        <f>AVERAGE(J696:J698)</f>
        <v>56.766666666666673</v>
      </c>
      <c r="K699">
        <f t="shared" si="144"/>
        <v>187.17666666666673</v>
      </c>
      <c r="L699">
        <f t="shared" si="152"/>
        <v>150.12199999999996</v>
      </c>
      <c r="M699" s="26"/>
    </row>
    <row r="700" spans="1:33" s="25" customFormat="1" ht="17" thickTop="1" thickBot="1" x14ac:dyDescent="0.25">
      <c r="A700" s="23" t="s">
        <v>204</v>
      </c>
      <c r="B700" s="24" t="s">
        <v>256</v>
      </c>
      <c r="C700" s="25">
        <v>1</v>
      </c>
      <c r="D700" s="25">
        <v>1</v>
      </c>
      <c r="E700" s="25">
        <v>8137.19</v>
      </c>
      <c r="G700" s="25">
        <f t="shared" si="153"/>
        <v>0</v>
      </c>
      <c r="H700" s="25" t="str">
        <f t="shared" si="155"/>
        <v>F</v>
      </c>
      <c r="I700" s="25">
        <v>166.5</v>
      </c>
      <c r="J700" s="25">
        <v>83</v>
      </c>
      <c r="K700" s="25">
        <f t="shared" si="144"/>
        <v>120.02500000000003</v>
      </c>
      <c r="L700" s="25">
        <f t="shared" si="152"/>
        <v>-27.740000000000009</v>
      </c>
      <c r="M700" s="26">
        <f>AVERAGE(K700:L700)</f>
        <v>46.142500000000013</v>
      </c>
      <c r="N700" s="27">
        <f>AVERAGE(M700:M702)</f>
        <v>56.458166666666678</v>
      </c>
      <c r="O700" s="45">
        <f>AVERAGE(N700,N704,N708,N712,N716,N720)</f>
        <v>80.854986111111103</v>
      </c>
      <c r="P700" s="25">
        <f>AVERAGE(K700:K702,K704:K706,K708:K710,K712:K714,K716:K718,K720:K722)</f>
        <v>113.2525</v>
      </c>
      <c r="Q700" s="25">
        <f>AVERAGE(L700:L702,L704:L706,L708:L710,L712:L714,L716:L717,L720:L722)</f>
        <v>46.04235294117646</v>
      </c>
      <c r="S700" s="46">
        <f>_xlfn.STDEV.S(M700:M702,M704:M706,M708,M712:M714,M716:M717,M720:M722, M710, M709)</f>
        <v>18.178248421675502</v>
      </c>
      <c r="T700">
        <f t="shared" ref="T700:U700" si="156">AVERAGE(I700:I723)</f>
        <v>169.65000000000003</v>
      </c>
      <c r="U700">
        <f t="shared" si="156"/>
        <v>72.905555555555551</v>
      </c>
      <c r="AD700" s="31">
        <f>$N$700</f>
        <v>56.458166666666678</v>
      </c>
      <c r="AE700" s="31">
        <f>O700</f>
        <v>80.854986111111103</v>
      </c>
      <c r="AF700" s="47">
        <f>O700+S700</f>
        <v>99.033234532786608</v>
      </c>
      <c r="AG700" s="47">
        <f>O700-S700</f>
        <v>62.676737689435598</v>
      </c>
    </row>
    <row r="701" spans="1:33" ht="17" thickTop="1" thickBot="1" x14ac:dyDescent="0.25">
      <c r="A701" s="33" t="s">
        <v>206</v>
      </c>
      <c r="D701">
        <v>2</v>
      </c>
      <c r="E701">
        <v>12688.98</v>
      </c>
      <c r="G701" s="25">
        <f t="shared" si="153"/>
        <v>0</v>
      </c>
      <c r="H701" s="25" t="str">
        <f t="shared" si="155"/>
        <v>F</v>
      </c>
      <c r="I701">
        <v>170.5</v>
      </c>
      <c r="J701">
        <v>69.099999999999994</v>
      </c>
      <c r="K701">
        <f t="shared" si="144"/>
        <v>111.42500000000001</v>
      </c>
      <c r="L701">
        <f t="shared" si="152"/>
        <v>66.50200000000001</v>
      </c>
      <c r="M701" s="26">
        <f>AVERAGE(K701:L701)</f>
        <v>88.96350000000001</v>
      </c>
      <c r="AD701">
        <f>N700</f>
        <v>56.458166666666678</v>
      </c>
      <c r="AE701" s="31">
        <f>O700</f>
        <v>80.854986111111103</v>
      </c>
      <c r="AF701" s="37">
        <f t="shared" ref="AF701:AG716" si="157">AF700</f>
        <v>99.033234532786608</v>
      </c>
      <c r="AG701" s="37">
        <f t="shared" si="157"/>
        <v>62.676737689435598</v>
      </c>
    </row>
    <row r="702" spans="1:33" ht="17" thickTop="1" thickBot="1" x14ac:dyDescent="0.25">
      <c r="A702" s="33" t="s">
        <v>207</v>
      </c>
      <c r="D702">
        <v>3</v>
      </c>
      <c r="E702">
        <v>9687.01</v>
      </c>
      <c r="G702" s="25">
        <f t="shared" si="153"/>
        <v>0</v>
      </c>
      <c r="H702" s="25" t="str">
        <f t="shared" si="155"/>
        <v>F</v>
      </c>
      <c r="I702" s="38">
        <v>172.5</v>
      </c>
      <c r="J702" s="38">
        <v>84.6</v>
      </c>
      <c r="K702">
        <f t="shared" si="144"/>
        <v>107.125</v>
      </c>
      <c r="L702">
        <f t="shared" si="152"/>
        <v>-38.587999999999965</v>
      </c>
      <c r="M702" s="26">
        <f>AVERAGE(K702:L702)</f>
        <v>34.268500000000017</v>
      </c>
      <c r="AD702">
        <f>N700</f>
        <v>56.458166666666678</v>
      </c>
      <c r="AE702" s="31">
        <f>O700</f>
        <v>80.854986111111103</v>
      </c>
      <c r="AF702" s="37">
        <f t="shared" si="157"/>
        <v>99.033234532786608</v>
      </c>
      <c r="AG702" s="37">
        <f t="shared" si="157"/>
        <v>62.676737689435598</v>
      </c>
    </row>
    <row r="703" spans="1:33" ht="17" thickTop="1" thickBot="1" x14ac:dyDescent="0.25">
      <c r="D703" t="s">
        <v>208</v>
      </c>
      <c r="E703">
        <f>AVERAGE(E700:E702)</f>
        <v>10171.06</v>
      </c>
      <c r="F703" t="e">
        <f>AVERAGE(F700:F702)</f>
        <v>#DIV/0!</v>
      </c>
      <c r="G703" s="25" t="e">
        <f t="shared" si="153"/>
        <v>#DIV/0!</v>
      </c>
      <c r="H703" s="25" t="e">
        <f t="shared" si="155"/>
        <v>#DIV/0!</v>
      </c>
      <c r="I703">
        <f>AVERAGE(I700:I702)</f>
        <v>169.83333333333334</v>
      </c>
      <c r="J703">
        <f>AVERAGE(J700:J702)</f>
        <v>78.899999999999991</v>
      </c>
      <c r="K703">
        <f t="shared" si="144"/>
        <v>112.85833333333335</v>
      </c>
      <c r="L703">
        <f t="shared" si="152"/>
        <v>5.7999999999992724E-2</v>
      </c>
      <c r="M703" s="26"/>
      <c r="AE703" s="31">
        <f>O700</f>
        <v>80.854986111111103</v>
      </c>
      <c r="AF703" s="37">
        <f t="shared" si="157"/>
        <v>99.033234532786608</v>
      </c>
      <c r="AG703" s="37">
        <f t="shared" si="157"/>
        <v>62.676737689435598</v>
      </c>
    </row>
    <row r="704" spans="1:33" ht="17" thickTop="1" thickBot="1" x14ac:dyDescent="0.25">
      <c r="A704" s="33" t="s">
        <v>209</v>
      </c>
      <c r="C704" s="29">
        <v>2</v>
      </c>
      <c r="D704" s="29">
        <v>1</v>
      </c>
      <c r="E704">
        <v>8752.9</v>
      </c>
      <c r="G704" s="25">
        <f t="shared" si="153"/>
        <v>0</v>
      </c>
      <c r="H704" s="25" t="str">
        <f t="shared" si="155"/>
        <v>F</v>
      </c>
      <c r="I704" s="38">
        <v>172.5</v>
      </c>
      <c r="J704" s="38">
        <v>68.2</v>
      </c>
      <c r="K704">
        <f t="shared" si="144"/>
        <v>107.125</v>
      </c>
      <c r="L704">
        <f t="shared" si="152"/>
        <v>72.603999999999985</v>
      </c>
      <c r="M704" s="26">
        <f>AVERAGE(K704:L704)</f>
        <v>89.864499999999992</v>
      </c>
      <c r="N704" s="27">
        <f>AVERAGE(M704:M706)</f>
        <v>81.460833333333341</v>
      </c>
      <c r="AD704" s="39">
        <f>$N$704</f>
        <v>81.460833333333341</v>
      </c>
      <c r="AE704" s="31">
        <f>O700</f>
        <v>80.854986111111103</v>
      </c>
      <c r="AF704" s="37">
        <f t="shared" si="157"/>
        <v>99.033234532786608</v>
      </c>
      <c r="AG704" s="37">
        <f t="shared" si="157"/>
        <v>62.676737689435598</v>
      </c>
    </row>
    <row r="705" spans="1:33" ht="17" thickTop="1" thickBot="1" x14ac:dyDescent="0.25">
      <c r="A705" s="33" t="s">
        <v>210</v>
      </c>
      <c r="D705">
        <v>2</v>
      </c>
      <c r="E705">
        <v>12518.79</v>
      </c>
      <c r="G705" s="25">
        <f t="shared" si="153"/>
        <v>0</v>
      </c>
      <c r="H705" s="25" t="str">
        <f t="shared" si="155"/>
        <v>F</v>
      </c>
      <c r="I705" s="38">
        <v>176.5</v>
      </c>
      <c r="J705" s="38">
        <v>69</v>
      </c>
      <c r="K705">
        <f t="shared" si="144"/>
        <v>98.525000000000034</v>
      </c>
      <c r="L705">
        <f t="shared" si="152"/>
        <v>67.180000000000007</v>
      </c>
      <c r="M705" s="26">
        <f>AVERAGE(K705:L705)</f>
        <v>82.85250000000002</v>
      </c>
      <c r="AD705" s="39">
        <f>$N$704</f>
        <v>81.460833333333341</v>
      </c>
      <c r="AE705" s="31">
        <f>O700</f>
        <v>80.854986111111103</v>
      </c>
      <c r="AF705" s="37">
        <f t="shared" si="157"/>
        <v>99.033234532786608</v>
      </c>
      <c r="AG705" s="37">
        <f t="shared" si="157"/>
        <v>62.676737689435598</v>
      </c>
    </row>
    <row r="706" spans="1:33" ht="17" thickTop="1" thickBot="1" x14ac:dyDescent="0.25">
      <c r="A706" s="33" t="s">
        <v>211</v>
      </c>
      <c r="D706">
        <v>3</v>
      </c>
      <c r="E706">
        <v>6301.52</v>
      </c>
      <c r="G706" s="25">
        <f t="shared" si="153"/>
        <v>0</v>
      </c>
      <c r="H706" s="25" t="str">
        <f t="shared" si="155"/>
        <v>F</v>
      </c>
      <c r="I706" s="38">
        <v>176.5</v>
      </c>
      <c r="J706" s="38">
        <v>72.3</v>
      </c>
      <c r="K706">
        <f t="shared" si="144"/>
        <v>98.525000000000034</v>
      </c>
      <c r="L706">
        <f t="shared" si="152"/>
        <v>44.805999999999983</v>
      </c>
      <c r="M706" s="26">
        <f>AVERAGE(K706:L706)</f>
        <v>71.665500000000009</v>
      </c>
      <c r="AD706" s="39">
        <f>$N$704</f>
        <v>81.460833333333341</v>
      </c>
      <c r="AE706" s="31">
        <f>O700</f>
        <v>80.854986111111103</v>
      </c>
      <c r="AF706" s="37">
        <f t="shared" si="157"/>
        <v>99.033234532786608</v>
      </c>
      <c r="AG706" s="37">
        <f t="shared" si="157"/>
        <v>62.676737689435598</v>
      </c>
    </row>
    <row r="707" spans="1:33" ht="17" thickTop="1" thickBot="1" x14ac:dyDescent="0.25">
      <c r="D707" t="s">
        <v>208</v>
      </c>
      <c r="E707">
        <f>AVERAGE(E704:E706)</f>
        <v>9191.0700000000015</v>
      </c>
      <c r="F707" t="e">
        <f>AVERAGE(F704:F706)</f>
        <v>#DIV/0!</v>
      </c>
      <c r="G707" s="25" t="e">
        <f t="shared" si="153"/>
        <v>#DIV/0!</v>
      </c>
      <c r="H707" s="25" t="e">
        <f t="shared" si="155"/>
        <v>#DIV/0!</v>
      </c>
      <c r="I707">
        <f>AVERAGE(I704:I706)</f>
        <v>175.16666666666666</v>
      </c>
      <c r="J707">
        <f>AVERAGE(J704:J706)</f>
        <v>69.833333333333329</v>
      </c>
      <c r="K707">
        <f t="shared" si="144"/>
        <v>101.39166666666671</v>
      </c>
      <c r="L707">
        <f t="shared" si="152"/>
        <v>61.53000000000003</v>
      </c>
      <c r="M707" s="26"/>
      <c r="AE707" s="31">
        <f>O700</f>
        <v>80.854986111111103</v>
      </c>
      <c r="AF707" s="37">
        <f t="shared" si="157"/>
        <v>99.033234532786608</v>
      </c>
      <c r="AG707" s="37">
        <f t="shared" si="157"/>
        <v>62.676737689435598</v>
      </c>
    </row>
    <row r="708" spans="1:33" ht="17" thickTop="1" thickBot="1" x14ac:dyDescent="0.25">
      <c r="A708" s="33" t="s">
        <v>212</v>
      </c>
      <c r="C708" s="29">
        <v>3</v>
      </c>
      <c r="D708" s="29">
        <v>1</v>
      </c>
      <c r="E708" s="29">
        <v>10863.56</v>
      </c>
      <c r="F708" s="29"/>
      <c r="G708" s="25">
        <f t="shared" si="153"/>
        <v>0</v>
      </c>
      <c r="H708" s="25" t="str">
        <f t="shared" si="155"/>
        <v>F</v>
      </c>
      <c r="I708" s="29">
        <v>175.3</v>
      </c>
      <c r="J708" s="29">
        <v>71.900000000000006</v>
      </c>
      <c r="K708">
        <f t="shared" si="144"/>
        <v>101.10500000000002</v>
      </c>
      <c r="L708">
        <f t="shared" si="152"/>
        <v>47.517999999999915</v>
      </c>
      <c r="M708" s="26">
        <f>AVERAGE(K708:L708)</f>
        <v>74.311499999999967</v>
      </c>
      <c r="N708" s="27">
        <f>AVERAGE(M708:M710)</f>
        <v>85.832833333333312</v>
      </c>
      <c r="AD708" s="39">
        <f>N708</f>
        <v>85.832833333333312</v>
      </c>
      <c r="AE708" s="31">
        <f>O700</f>
        <v>80.854986111111103</v>
      </c>
      <c r="AF708" s="37">
        <f t="shared" si="157"/>
        <v>99.033234532786608</v>
      </c>
      <c r="AG708" s="37">
        <f t="shared" si="157"/>
        <v>62.676737689435598</v>
      </c>
    </row>
    <row r="709" spans="1:33" ht="17" thickTop="1" thickBot="1" x14ac:dyDescent="0.25">
      <c r="A709" s="33" t="s">
        <v>213</v>
      </c>
      <c r="D709">
        <v>2</v>
      </c>
      <c r="E709" s="38">
        <v>9354.43</v>
      </c>
      <c r="F709" s="38"/>
      <c r="G709" s="25">
        <f t="shared" si="153"/>
        <v>0</v>
      </c>
      <c r="H709" s="25" t="str">
        <f t="shared" si="155"/>
        <v>F</v>
      </c>
      <c r="I709" s="38">
        <v>167.4</v>
      </c>
      <c r="J709" s="38">
        <v>71.7</v>
      </c>
      <c r="K709">
        <f t="shared" si="144"/>
        <v>118.08999999999997</v>
      </c>
      <c r="L709">
        <f t="shared" si="152"/>
        <v>48.873999999999967</v>
      </c>
      <c r="M709" s="26">
        <f>AVERAGE(K709:L709)</f>
        <v>83.481999999999971</v>
      </c>
      <c r="AD709">
        <f>N708</f>
        <v>85.832833333333312</v>
      </c>
      <c r="AE709" s="31">
        <f>O700</f>
        <v>80.854986111111103</v>
      </c>
      <c r="AF709" s="37">
        <f t="shared" si="157"/>
        <v>99.033234532786608</v>
      </c>
      <c r="AG709" s="37">
        <f t="shared" si="157"/>
        <v>62.676737689435598</v>
      </c>
    </row>
    <row r="710" spans="1:33" ht="17" thickTop="1" thickBot="1" x14ac:dyDescent="0.25">
      <c r="A710" s="33" t="s">
        <v>214</v>
      </c>
      <c r="D710">
        <v>3</v>
      </c>
      <c r="E710" s="38">
        <v>3792.41</v>
      </c>
      <c r="F710" s="38"/>
      <c r="G710" s="25">
        <f t="shared" si="153"/>
        <v>0</v>
      </c>
      <c r="H710" s="25" t="str">
        <f t="shared" si="155"/>
        <v>F</v>
      </c>
      <c r="I710" s="38">
        <v>162.4</v>
      </c>
      <c r="J710" s="38">
        <v>68.5</v>
      </c>
      <c r="K710">
        <f t="shared" si="144"/>
        <v>128.83999999999997</v>
      </c>
      <c r="L710">
        <f t="shared" si="152"/>
        <v>70.569999999999993</v>
      </c>
      <c r="M710" s="26">
        <f>AVERAGE(K710:L710)</f>
        <v>99.704999999999984</v>
      </c>
      <c r="AD710">
        <f>N708</f>
        <v>85.832833333333312</v>
      </c>
      <c r="AE710" s="31">
        <f>O700</f>
        <v>80.854986111111103</v>
      </c>
      <c r="AF710" s="37">
        <f t="shared" si="157"/>
        <v>99.033234532786608</v>
      </c>
      <c r="AG710" s="37">
        <f t="shared" si="157"/>
        <v>62.676737689435598</v>
      </c>
    </row>
    <row r="711" spans="1:33" ht="17" thickTop="1" thickBot="1" x14ac:dyDescent="0.25">
      <c r="D711" t="s">
        <v>208</v>
      </c>
      <c r="E711">
        <f>AVERAGE(E708:E710)</f>
        <v>8003.4666666666662</v>
      </c>
      <c r="F711" t="e">
        <f>AVERAGE(F708:F710)</f>
        <v>#DIV/0!</v>
      </c>
      <c r="G711" s="25" t="e">
        <f t="shared" si="153"/>
        <v>#DIV/0!</v>
      </c>
      <c r="H711" s="25" t="e">
        <f t="shared" si="155"/>
        <v>#DIV/0!</v>
      </c>
      <c r="I711">
        <f>AVERAGE(I708:I710)</f>
        <v>168.36666666666667</v>
      </c>
      <c r="J711">
        <f>AVERAGE(J708:J710)</f>
        <v>70.7</v>
      </c>
      <c r="K711">
        <f t="shared" si="144"/>
        <v>116.01166666666666</v>
      </c>
      <c r="L711">
        <f t="shared" si="152"/>
        <v>55.65399999999994</v>
      </c>
      <c r="M711" s="26"/>
      <c r="AE711" s="31">
        <f>O700</f>
        <v>80.854986111111103</v>
      </c>
      <c r="AF711" s="37">
        <f t="shared" si="157"/>
        <v>99.033234532786608</v>
      </c>
      <c r="AG711" s="37">
        <f t="shared" si="157"/>
        <v>62.676737689435598</v>
      </c>
    </row>
    <row r="712" spans="1:33" ht="17" thickTop="1" thickBot="1" x14ac:dyDescent="0.25">
      <c r="A712" s="33" t="s">
        <v>215</v>
      </c>
      <c r="C712" s="29">
        <v>4</v>
      </c>
      <c r="D712" s="29">
        <v>1</v>
      </c>
      <c r="E712" s="29">
        <v>9353.61</v>
      </c>
      <c r="F712" s="29"/>
      <c r="G712" s="25">
        <f t="shared" si="153"/>
        <v>0</v>
      </c>
      <c r="H712" s="25" t="str">
        <f t="shared" si="155"/>
        <v>F</v>
      </c>
      <c r="I712" s="29">
        <v>158.4</v>
      </c>
      <c r="J712" s="29">
        <v>71.3</v>
      </c>
      <c r="K712">
        <f t="shared" si="144"/>
        <v>137.44</v>
      </c>
      <c r="L712">
        <f t="shared" si="152"/>
        <v>51.586000000000013</v>
      </c>
      <c r="M712" s="26">
        <f>AVERAGE(K712:L712)</f>
        <v>94.513000000000005</v>
      </c>
      <c r="N712" s="27">
        <f>AVERAGE(M712:M714)</f>
        <v>87.063166666666646</v>
      </c>
      <c r="AD712" s="39">
        <f>N712</f>
        <v>87.063166666666646</v>
      </c>
      <c r="AE712" s="31">
        <f>O700</f>
        <v>80.854986111111103</v>
      </c>
      <c r="AF712" s="37">
        <f t="shared" si="157"/>
        <v>99.033234532786608</v>
      </c>
      <c r="AG712" s="37">
        <f t="shared" si="157"/>
        <v>62.676737689435598</v>
      </c>
    </row>
    <row r="713" spans="1:33" ht="17" thickTop="1" thickBot="1" x14ac:dyDescent="0.25">
      <c r="A713" s="33" t="s">
        <v>216</v>
      </c>
      <c r="D713">
        <v>2</v>
      </c>
      <c r="E713" s="38">
        <v>3137.26</v>
      </c>
      <c r="F713" s="38"/>
      <c r="G713" s="25">
        <f t="shared" si="153"/>
        <v>0</v>
      </c>
      <c r="H713" s="25" t="str">
        <f t="shared" si="155"/>
        <v>F</v>
      </c>
      <c r="I713" s="38">
        <v>155.9</v>
      </c>
      <c r="J713" s="38">
        <v>79.5</v>
      </c>
      <c r="K713">
        <f t="shared" si="144"/>
        <v>142.815</v>
      </c>
      <c r="L713">
        <f t="shared" si="152"/>
        <v>-4.0099999999999909</v>
      </c>
      <c r="M713" s="26">
        <f>AVERAGE(K713:L713)</f>
        <v>69.402500000000003</v>
      </c>
      <c r="AD713">
        <f>N712</f>
        <v>87.063166666666646</v>
      </c>
      <c r="AE713" s="31">
        <f>O700</f>
        <v>80.854986111111103</v>
      </c>
      <c r="AF713" s="37">
        <f t="shared" si="157"/>
        <v>99.033234532786608</v>
      </c>
      <c r="AG713" s="37">
        <f t="shared" si="157"/>
        <v>62.676737689435598</v>
      </c>
    </row>
    <row r="714" spans="1:33" ht="17" thickTop="1" thickBot="1" x14ac:dyDescent="0.25">
      <c r="A714" s="33" t="s">
        <v>217</v>
      </c>
      <c r="D714">
        <v>3</v>
      </c>
      <c r="E714" s="38">
        <v>12938.7</v>
      </c>
      <c r="F714" s="38"/>
      <c r="G714" s="25">
        <f t="shared" si="153"/>
        <v>0</v>
      </c>
      <c r="H714" s="25" t="str">
        <f t="shared" si="155"/>
        <v>F</v>
      </c>
      <c r="I714" s="38">
        <v>163.4</v>
      </c>
      <c r="J714" s="38">
        <v>68.900000000000006</v>
      </c>
      <c r="K714">
        <f t="shared" si="144"/>
        <v>126.69</v>
      </c>
      <c r="L714">
        <f t="shared" si="152"/>
        <v>67.857999999999947</v>
      </c>
      <c r="M714" s="26">
        <f>AVERAGE(K714:L714)</f>
        <v>97.273999999999972</v>
      </c>
      <c r="AD714">
        <f>N712</f>
        <v>87.063166666666646</v>
      </c>
      <c r="AE714" s="31">
        <f>O700</f>
        <v>80.854986111111103</v>
      </c>
      <c r="AF714" s="37">
        <f t="shared" si="157"/>
        <v>99.033234532786608</v>
      </c>
      <c r="AG714" s="37">
        <f t="shared" si="157"/>
        <v>62.676737689435598</v>
      </c>
    </row>
    <row r="715" spans="1:33" ht="17" thickTop="1" thickBot="1" x14ac:dyDescent="0.25">
      <c r="D715" t="s">
        <v>208</v>
      </c>
      <c r="E715">
        <f>AVERAGE(E712:E714)</f>
        <v>8476.5233333333326</v>
      </c>
      <c r="F715" t="e">
        <f>AVERAGE(F712:F714)</f>
        <v>#DIV/0!</v>
      </c>
      <c r="G715" s="25" t="e">
        <f t="shared" si="153"/>
        <v>#DIV/0!</v>
      </c>
      <c r="H715" s="25" t="e">
        <f t="shared" si="155"/>
        <v>#DIV/0!</v>
      </c>
      <c r="I715">
        <f>AVERAGE(I712:I714)</f>
        <v>159.23333333333335</v>
      </c>
      <c r="J715">
        <f>AVERAGE(J712:J714)</f>
        <v>73.233333333333334</v>
      </c>
      <c r="K715">
        <f t="shared" si="144"/>
        <v>135.64833333333331</v>
      </c>
      <c r="L715">
        <f t="shared" si="152"/>
        <v>38.477999999999952</v>
      </c>
      <c r="M715" s="26"/>
      <c r="AE715" s="31">
        <f>O700</f>
        <v>80.854986111111103</v>
      </c>
      <c r="AF715" s="37">
        <f t="shared" si="157"/>
        <v>99.033234532786608</v>
      </c>
      <c r="AG715" s="37">
        <f t="shared" si="157"/>
        <v>62.676737689435598</v>
      </c>
    </row>
    <row r="716" spans="1:33" ht="17" thickTop="1" thickBot="1" x14ac:dyDescent="0.25">
      <c r="A716" s="33" t="s">
        <v>218</v>
      </c>
      <c r="C716" s="29">
        <v>5</v>
      </c>
      <c r="D716" s="29">
        <v>1</v>
      </c>
      <c r="E716" s="29">
        <v>11311</v>
      </c>
      <c r="F716" s="29"/>
      <c r="G716" s="25">
        <f t="shared" si="153"/>
        <v>0</v>
      </c>
      <c r="H716" s="25" t="str">
        <f t="shared" si="155"/>
        <v>F</v>
      </c>
      <c r="I716" s="29">
        <v>167.4</v>
      </c>
      <c r="J716" s="29">
        <v>69.400000000000006</v>
      </c>
      <c r="K716">
        <f t="shared" si="144"/>
        <v>118.08999999999997</v>
      </c>
      <c r="L716">
        <f t="shared" si="152"/>
        <v>64.467999999999961</v>
      </c>
      <c r="M716" s="26">
        <f>AVERAGE(K716:L716)</f>
        <v>91.278999999999968</v>
      </c>
      <c r="N716" s="27">
        <f>AVERAGE(M716:M717)</f>
        <v>95.094749999999991</v>
      </c>
      <c r="AD716" s="39">
        <f>N716</f>
        <v>95.094749999999991</v>
      </c>
      <c r="AE716" s="31">
        <f>O700</f>
        <v>80.854986111111103</v>
      </c>
      <c r="AF716" s="37">
        <f t="shared" si="157"/>
        <v>99.033234532786608</v>
      </c>
      <c r="AG716" s="37">
        <f t="shared" si="157"/>
        <v>62.676737689435598</v>
      </c>
    </row>
    <row r="717" spans="1:33" ht="17" thickTop="1" thickBot="1" x14ac:dyDescent="0.25">
      <c r="A717" s="33" t="s">
        <v>219</v>
      </c>
      <c r="D717">
        <v>2</v>
      </c>
      <c r="E717" s="38">
        <v>13140.23</v>
      </c>
      <c r="F717" s="38"/>
      <c r="G717" s="25">
        <f t="shared" si="153"/>
        <v>0</v>
      </c>
      <c r="H717" s="25" t="str">
        <f t="shared" si="155"/>
        <v>F</v>
      </c>
      <c r="I717" s="38">
        <v>168.5</v>
      </c>
      <c r="J717" s="38">
        <v>66.8</v>
      </c>
      <c r="K717">
        <f t="shared" si="144"/>
        <v>115.72500000000002</v>
      </c>
      <c r="L717">
        <f t="shared" si="152"/>
        <v>82.096000000000004</v>
      </c>
      <c r="M717" s="26">
        <f>AVERAGE(K717:L717)</f>
        <v>98.910500000000013</v>
      </c>
      <c r="AD717">
        <f>N716</f>
        <v>95.094749999999991</v>
      </c>
      <c r="AE717" s="31">
        <f>O700</f>
        <v>80.854986111111103</v>
      </c>
      <c r="AF717" s="37">
        <f t="shared" ref="AF717:AG722" si="158">AF716</f>
        <v>99.033234532786608</v>
      </c>
      <c r="AG717" s="37">
        <f t="shared" si="158"/>
        <v>62.676737689435598</v>
      </c>
    </row>
    <row r="718" spans="1:33" ht="17" thickTop="1" thickBot="1" x14ac:dyDescent="0.25">
      <c r="A718" s="33" t="s">
        <v>220</v>
      </c>
      <c r="D718">
        <v>3</v>
      </c>
      <c r="E718" s="38">
        <v>4193.67</v>
      </c>
      <c r="F718" s="38"/>
      <c r="G718" s="25">
        <f t="shared" si="153"/>
        <v>0</v>
      </c>
      <c r="H718" s="25" t="str">
        <f t="shared" si="155"/>
        <v>F</v>
      </c>
      <c r="I718" s="38">
        <v>175.5</v>
      </c>
      <c r="J718" s="38">
        <v>86.3</v>
      </c>
      <c r="K718">
        <f t="shared" si="144"/>
        <v>100.67500000000001</v>
      </c>
      <c r="L718">
        <f t="shared" si="152"/>
        <v>-50.114000000000033</v>
      </c>
      <c r="M718" s="50">
        <f>AVERAGE(K718:L718)</f>
        <v>25.280499999999989</v>
      </c>
      <c r="AD718">
        <f>N716</f>
        <v>95.094749999999991</v>
      </c>
      <c r="AE718" s="31">
        <f>O700</f>
        <v>80.854986111111103</v>
      </c>
      <c r="AF718" s="37">
        <f t="shared" si="158"/>
        <v>99.033234532786608</v>
      </c>
      <c r="AG718" s="37">
        <f t="shared" si="158"/>
        <v>62.676737689435598</v>
      </c>
    </row>
    <row r="719" spans="1:33" ht="17" thickTop="1" thickBot="1" x14ac:dyDescent="0.25">
      <c r="D719" t="s">
        <v>208</v>
      </c>
      <c r="E719">
        <f>AVERAGE(E716:E718)</f>
        <v>9548.3000000000011</v>
      </c>
      <c r="F719" t="e">
        <f>AVERAGE(F716:F718)</f>
        <v>#DIV/0!</v>
      </c>
      <c r="G719" s="25" t="e">
        <f t="shared" si="153"/>
        <v>#DIV/0!</v>
      </c>
      <c r="H719" s="25" t="e">
        <f t="shared" si="155"/>
        <v>#DIV/0!</v>
      </c>
      <c r="I719">
        <f>AVERAGE(I716:I718)</f>
        <v>170.46666666666667</v>
      </c>
      <c r="J719">
        <f>AVERAGE(J716:J718)</f>
        <v>74.166666666666671</v>
      </c>
      <c r="K719">
        <f t="shared" ref="K719:K782" si="159">-2.15*I719+478</f>
        <v>111.49666666666667</v>
      </c>
      <c r="L719">
        <f t="shared" si="152"/>
        <v>32.149999999999977</v>
      </c>
      <c r="M719" s="26"/>
      <c r="AE719" s="31">
        <f>O700</f>
        <v>80.854986111111103</v>
      </c>
      <c r="AF719" s="37">
        <f t="shared" si="158"/>
        <v>99.033234532786608</v>
      </c>
      <c r="AG719" s="37">
        <f t="shared" si="158"/>
        <v>62.676737689435598</v>
      </c>
    </row>
    <row r="720" spans="1:33" ht="17" thickTop="1" thickBot="1" x14ac:dyDescent="0.25">
      <c r="A720" s="33" t="s">
        <v>221</v>
      </c>
      <c r="C720" s="41">
        <v>6</v>
      </c>
      <c r="D720" s="41">
        <v>1</v>
      </c>
      <c r="E720" s="41">
        <v>86.3</v>
      </c>
      <c r="F720" s="41"/>
      <c r="G720" s="25">
        <f t="shared" si="153"/>
        <v>0</v>
      </c>
      <c r="H720" s="25" t="str">
        <f t="shared" si="155"/>
        <v>F</v>
      </c>
      <c r="I720" s="41">
        <v>176.5</v>
      </c>
      <c r="J720" s="41">
        <v>73.7</v>
      </c>
      <c r="K720">
        <f t="shared" si="159"/>
        <v>98.525000000000034</v>
      </c>
      <c r="L720">
        <f t="shared" si="152"/>
        <v>35.313999999999965</v>
      </c>
      <c r="M720" s="26">
        <f>AVERAGE(K720:L720)</f>
        <v>66.919499999999999</v>
      </c>
      <c r="N720" s="27">
        <f>AVERAGE(M720:M722)</f>
        <v>79.220166666666657</v>
      </c>
      <c r="AD720" s="42">
        <f>N720</f>
        <v>79.220166666666657</v>
      </c>
      <c r="AE720" s="31">
        <f>O700</f>
        <v>80.854986111111103</v>
      </c>
      <c r="AF720" s="37">
        <f t="shared" si="158"/>
        <v>99.033234532786608</v>
      </c>
      <c r="AG720" s="37">
        <f t="shared" si="158"/>
        <v>62.676737689435598</v>
      </c>
    </row>
    <row r="721" spans="1:33" ht="17" thickTop="1" thickBot="1" x14ac:dyDescent="0.25">
      <c r="A721" s="33" t="s">
        <v>222</v>
      </c>
      <c r="D721">
        <v>2</v>
      </c>
      <c r="E721" s="43">
        <v>8949.99</v>
      </c>
      <c r="F721" s="43"/>
      <c r="G721" s="25">
        <f t="shared" si="153"/>
        <v>0</v>
      </c>
      <c r="H721" s="25">
        <v>172.5</v>
      </c>
      <c r="I721" s="43">
        <v>172.5</v>
      </c>
      <c r="J721" s="43">
        <v>70.599999999999994</v>
      </c>
      <c r="K721">
        <f t="shared" si="159"/>
        <v>107.125</v>
      </c>
      <c r="L721">
        <f t="shared" si="152"/>
        <v>56.331999999999994</v>
      </c>
      <c r="M721" s="26">
        <f>AVERAGE(K721:L721)</f>
        <v>81.728499999999997</v>
      </c>
      <c r="AD721">
        <f>N720</f>
        <v>79.220166666666657</v>
      </c>
      <c r="AE721" s="31">
        <f>O700</f>
        <v>80.854986111111103</v>
      </c>
      <c r="AF721" s="37">
        <f t="shared" si="158"/>
        <v>99.033234532786608</v>
      </c>
      <c r="AG721" s="37">
        <f t="shared" si="158"/>
        <v>62.676737689435598</v>
      </c>
    </row>
    <row r="722" spans="1:33" ht="17" thickTop="1" thickBot="1" x14ac:dyDescent="0.25">
      <c r="A722" s="33" t="s">
        <v>223</v>
      </c>
      <c r="D722">
        <v>3</v>
      </c>
      <c r="E722" s="43">
        <v>10151.01</v>
      </c>
      <c r="F722" s="43"/>
      <c r="G722" s="25">
        <f t="shared" si="153"/>
        <v>0</v>
      </c>
      <c r="H722" s="25" t="str">
        <f>IF(G722&lt;1.5, "F", "G")</f>
        <v>F</v>
      </c>
      <c r="I722" s="43">
        <v>175.5</v>
      </c>
      <c r="J722" s="43">
        <v>67.5</v>
      </c>
      <c r="K722">
        <f t="shared" si="159"/>
        <v>100.67500000000001</v>
      </c>
      <c r="L722">
        <f t="shared" si="152"/>
        <v>77.349999999999966</v>
      </c>
      <c r="M722" s="26">
        <f>AVERAGE(K722:L722)</f>
        <v>89.012499999999989</v>
      </c>
      <c r="AD722">
        <f>N720</f>
        <v>79.220166666666657</v>
      </c>
      <c r="AE722" s="31">
        <f>O700</f>
        <v>80.854986111111103</v>
      </c>
      <c r="AF722" s="37">
        <f t="shared" si="158"/>
        <v>99.033234532786608</v>
      </c>
      <c r="AG722" s="37">
        <f t="shared" si="158"/>
        <v>62.676737689435598</v>
      </c>
    </row>
    <row r="723" spans="1:33" ht="17" thickTop="1" thickBot="1" x14ac:dyDescent="0.25">
      <c r="D723" t="s">
        <v>208</v>
      </c>
      <c r="E723">
        <f>AVERAGE(E720:E722)</f>
        <v>6395.7666666666664</v>
      </c>
      <c r="F723" t="e">
        <f>AVERAGE(F720:F722)</f>
        <v>#DIV/0!</v>
      </c>
      <c r="G723" s="25" t="e">
        <f t="shared" si="153"/>
        <v>#DIV/0!</v>
      </c>
      <c r="H723" s="25" t="e">
        <f>IF(G723&lt;1.5, "F", "G")</f>
        <v>#DIV/0!</v>
      </c>
      <c r="I723">
        <f>AVERAGE(I720:I722)</f>
        <v>174.83333333333334</v>
      </c>
      <c r="J723">
        <f>AVERAGE(J720:J722)</f>
        <v>70.600000000000009</v>
      </c>
      <c r="K723">
        <f t="shared" si="159"/>
        <v>102.10833333333335</v>
      </c>
      <c r="L723">
        <f t="shared" si="152"/>
        <v>56.331999999999937</v>
      </c>
      <c r="M723" s="26"/>
    </row>
    <row r="724" spans="1:33" s="25" customFormat="1" ht="17" thickTop="1" thickBot="1" x14ac:dyDescent="0.25">
      <c r="A724" s="23" t="s">
        <v>204</v>
      </c>
      <c r="B724" s="24" t="s">
        <v>257</v>
      </c>
      <c r="C724" s="25">
        <v>1</v>
      </c>
      <c r="D724" s="25">
        <v>1</v>
      </c>
      <c r="E724" s="25">
        <v>1544.35</v>
      </c>
      <c r="G724" s="25">
        <f t="shared" si="153"/>
        <v>0</v>
      </c>
      <c r="H724" s="25" t="str">
        <f>IF(G724&lt;1.5, "F", "G")</f>
        <v>F</v>
      </c>
      <c r="I724" s="25">
        <v>166.5</v>
      </c>
      <c r="J724" s="25">
        <v>81</v>
      </c>
      <c r="K724" s="25">
        <f t="shared" si="159"/>
        <v>120.02500000000003</v>
      </c>
      <c r="L724" s="25">
        <f t="shared" si="152"/>
        <v>-14.180000000000064</v>
      </c>
      <c r="M724" s="50">
        <f>AVERAGE(K724:L724)</f>
        <v>52.922499999999985</v>
      </c>
      <c r="N724" s="27">
        <f>AVERAGE(M725:M726)</f>
        <v>133.07225</v>
      </c>
      <c r="O724" s="45">
        <f>AVERAGE(N724,N728,N732,N736,N740,N744)</f>
        <v>142.07668055555555</v>
      </c>
      <c r="P724" s="25">
        <f>AVERAGE(K724:K726,K728:K730,K732:K734,K736:K738,K740:K742,K744:K746)</f>
        <v>155.39250000000004</v>
      </c>
      <c r="Q724" s="25">
        <f>AVERAGE(L725:L726,L730,L732:L734,L736:L738,L740:L742,L744:L746,L728)</f>
        <v>128.62374999999997</v>
      </c>
      <c r="S724" s="46">
        <f>_xlfn.STDEV.S(M725:M726,M730,M732,M736:M738,M740:M742,M744:M746, M734, M733,M728)</f>
        <v>9.3415847495664934</v>
      </c>
      <c r="T724">
        <f t="shared" ref="T724:U724" si="160">AVERAGE(I724:I747)</f>
        <v>150.05000000000004</v>
      </c>
      <c r="U724">
        <f t="shared" si="160"/>
        <v>60.377777777777766</v>
      </c>
      <c r="AD724" s="31">
        <f>$N$724</f>
        <v>133.07225</v>
      </c>
      <c r="AE724" s="31">
        <f>O724</f>
        <v>142.07668055555555</v>
      </c>
      <c r="AF724" s="47">
        <f>O724+S724</f>
        <v>151.41826530512205</v>
      </c>
      <c r="AG724" s="47">
        <f>O724-S724</f>
        <v>132.73509580598906</v>
      </c>
    </row>
    <row r="725" spans="1:33" ht="17" thickTop="1" thickBot="1" x14ac:dyDescent="0.25">
      <c r="A725" s="33" t="s">
        <v>206</v>
      </c>
      <c r="D725">
        <v>2</v>
      </c>
      <c r="E725">
        <v>7683.28</v>
      </c>
      <c r="G725" s="25">
        <f t="shared" si="153"/>
        <v>0</v>
      </c>
      <c r="H725" s="25">
        <v>161.5</v>
      </c>
      <c r="I725">
        <v>161.5</v>
      </c>
      <c r="J725">
        <v>62.4</v>
      </c>
      <c r="K725">
        <f t="shared" si="159"/>
        <v>130.77500000000003</v>
      </c>
      <c r="L725">
        <f t="shared" si="152"/>
        <v>111.928</v>
      </c>
      <c r="M725" s="26">
        <f>AVERAGE(K725:L725)</f>
        <v>121.35150000000002</v>
      </c>
      <c r="AD725">
        <f>N724</f>
        <v>133.07225</v>
      </c>
      <c r="AE725" s="31">
        <f>O724</f>
        <v>142.07668055555555</v>
      </c>
      <c r="AF725" s="37">
        <f t="shared" ref="AF725:AG740" si="161">AF724</f>
        <v>151.41826530512205</v>
      </c>
      <c r="AG725" s="37">
        <f t="shared" si="161"/>
        <v>132.73509580598906</v>
      </c>
    </row>
    <row r="726" spans="1:33" ht="17" thickTop="1" thickBot="1" x14ac:dyDescent="0.25">
      <c r="A726" s="33" t="s">
        <v>207</v>
      </c>
      <c r="D726">
        <v>3</v>
      </c>
      <c r="E726">
        <v>62.4</v>
      </c>
      <c r="G726" s="25">
        <f t="shared" si="153"/>
        <v>0</v>
      </c>
      <c r="H726" s="25" t="str">
        <f t="shared" ref="H726:H789" si="162">IF(G726&lt;1.5, "F", "G")</f>
        <v>F</v>
      </c>
      <c r="I726" s="38">
        <v>154.19999999999999</v>
      </c>
      <c r="J726" s="38">
        <v>57.8</v>
      </c>
      <c r="K726">
        <f t="shared" si="159"/>
        <v>146.47000000000003</v>
      </c>
      <c r="L726">
        <f t="shared" si="152"/>
        <v>143.11599999999999</v>
      </c>
      <c r="M726" s="26">
        <f>AVERAGE(K726:L726)</f>
        <v>144.79300000000001</v>
      </c>
      <c r="AD726">
        <f>N724</f>
        <v>133.07225</v>
      </c>
      <c r="AE726" s="31">
        <f>O724</f>
        <v>142.07668055555555</v>
      </c>
      <c r="AF726" s="37">
        <f t="shared" si="161"/>
        <v>151.41826530512205</v>
      </c>
      <c r="AG726" s="37">
        <f t="shared" si="161"/>
        <v>132.73509580598906</v>
      </c>
    </row>
    <row r="727" spans="1:33" ht="17" thickTop="1" thickBot="1" x14ac:dyDescent="0.25">
      <c r="D727" t="s">
        <v>208</v>
      </c>
      <c r="E727">
        <f>AVERAGE(E724:E726)</f>
        <v>3096.6766666666663</v>
      </c>
      <c r="F727" t="e">
        <f>AVERAGE(F724:F726)</f>
        <v>#DIV/0!</v>
      </c>
      <c r="G727" s="25" t="e">
        <f t="shared" si="153"/>
        <v>#DIV/0!</v>
      </c>
      <c r="H727" s="25" t="e">
        <f t="shared" si="162"/>
        <v>#DIV/0!</v>
      </c>
      <c r="I727">
        <f>AVERAGE(I724:I726)</f>
        <v>160.73333333333332</v>
      </c>
      <c r="J727">
        <f>AVERAGE(J724:J726)</f>
        <v>67.066666666666663</v>
      </c>
      <c r="K727">
        <f t="shared" si="159"/>
        <v>132.4233333333334</v>
      </c>
      <c r="L727">
        <f t="shared" si="152"/>
        <v>80.288000000000011</v>
      </c>
      <c r="M727" s="26"/>
      <c r="AE727" s="31">
        <f>O724</f>
        <v>142.07668055555555</v>
      </c>
      <c r="AF727" s="37">
        <f t="shared" si="161"/>
        <v>151.41826530512205</v>
      </c>
      <c r="AG727" s="37">
        <f t="shared" si="161"/>
        <v>132.73509580598906</v>
      </c>
    </row>
    <row r="728" spans="1:33" ht="17" thickTop="1" thickBot="1" x14ac:dyDescent="0.25">
      <c r="A728" s="33" t="s">
        <v>209</v>
      </c>
      <c r="C728" s="29">
        <v>2</v>
      </c>
      <c r="D728" s="29">
        <v>1</v>
      </c>
      <c r="E728">
        <v>8319.2800000000007</v>
      </c>
      <c r="G728" s="25">
        <f t="shared" si="153"/>
        <v>0</v>
      </c>
      <c r="H728" s="25" t="str">
        <f t="shared" si="162"/>
        <v>F</v>
      </c>
      <c r="I728" s="38">
        <v>147.4</v>
      </c>
      <c r="J728" s="38">
        <v>55.5</v>
      </c>
      <c r="K728">
        <f t="shared" si="159"/>
        <v>161.08999999999997</v>
      </c>
      <c r="L728">
        <f t="shared" si="152"/>
        <v>158.70999999999998</v>
      </c>
      <c r="M728" s="26">
        <f>AVERAGE(K728:L728)</f>
        <v>159.89999999999998</v>
      </c>
      <c r="N728" s="27">
        <f>AVERAGE(M730,M728)</f>
        <v>144.86799999999999</v>
      </c>
      <c r="AD728" s="39">
        <f>$N$728</f>
        <v>144.86799999999999</v>
      </c>
      <c r="AE728" s="31">
        <f>O724</f>
        <v>142.07668055555555</v>
      </c>
      <c r="AF728" s="37">
        <f t="shared" si="161"/>
        <v>151.41826530512205</v>
      </c>
      <c r="AG728" s="37">
        <f t="shared" si="161"/>
        <v>132.73509580598906</v>
      </c>
    </row>
    <row r="729" spans="1:33" ht="17" thickTop="1" thickBot="1" x14ac:dyDescent="0.25">
      <c r="A729" s="33" t="s">
        <v>210</v>
      </c>
      <c r="D729">
        <v>2</v>
      </c>
      <c r="E729">
        <v>55.5</v>
      </c>
      <c r="G729" s="25">
        <f t="shared" si="153"/>
        <v>0</v>
      </c>
      <c r="H729" s="25" t="str">
        <f t="shared" si="162"/>
        <v>F</v>
      </c>
      <c r="I729" s="38">
        <v>140.4</v>
      </c>
      <c r="J729" s="38">
        <v>46.8</v>
      </c>
      <c r="K729">
        <f t="shared" si="159"/>
        <v>176.14</v>
      </c>
      <c r="L729">
        <f t="shared" si="152"/>
        <v>217.69600000000003</v>
      </c>
      <c r="M729" s="50">
        <f>AVERAGE(K729:L729)</f>
        <v>196.91800000000001</v>
      </c>
      <c r="AD729" s="39">
        <f>$N$728</f>
        <v>144.86799999999999</v>
      </c>
      <c r="AE729" s="31">
        <f>O724</f>
        <v>142.07668055555555</v>
      </c>
      <c r="AF729" s="37">
        <f t="shared" si="161"/>
        <v>151.41826530512205</v>
      </c>
      <c r="AG729" s="37">
        <f t="shared" si="161"/>
        <v>132.73509580598906</v>
      </c>
    </row>
    <row r="730" spans="1:33" ht="17" thickTop="1" thickBot="1" x14ac:dyDescent="0.25">
      <c r="A730" s="33" t="s">
        <v>211</v>
      </c>
      <c r="D730">
        <v>3</v>
      </c>
      <c r="E730">
        <v>3403.88</v>
      </c>
      <c r="G730" s="25">
        <f t="shared" si="153"/>
        <v>0</v>
      </c>
      <c r="H730" s="25" t="str">
        <f t="shared" si="162"/>
        <v>F</v>
      </c>
      <c r="I730" s="38">
        <v>151.4</v>
      </c>
      <c r="J730" s="38">
        <v>63.1</v>
      </c>
      <c r="K730">
        <f t="shared" si="159"/>
        <v>152.49</v>
      </c>
      <c r="L730">
        <f t="shared" si="152"/>
        <v>107.18199999999996</v>
      </c>
      <c r="M730" s="26">
        <f>AVERAGE(K730:L730)</f>
        <v>129.83599999999998</v>
      </c>
      <c r="AD730" s="39">
        <f>$N$728</f>
        <v>144.86799999999999</v>
      </c>
      <c r="AE730" s="31">
        <f>O724</f>
        <v>142.07668055555555</v>
      </c>
      <c r="AF730" s="37">
        <f t="shared" si="161"/>
        <v>151.41826530512205</v>
      </c>
      <c r="AG730" s="37">
        <f t="shared" si="161"/>
        <v>132.73509580598906</v>
      </c>
    </row>
    <row r="731" spans="1:33" ht="17" thickTop="1" thickBot="1" x14ac:dyDescent="0.25">
      <c r="D731" t="s">
        <v>208</v>
      </c>
      <c r="E731">
        <f>AVERAGE(E728:E730)</f>
        <v>3926.22</v>
      </c>
      <c r="F731" t="e">
        <f>AVERAGE(F728:F730)</f>
        <v>#DIV/0!</v>
      </c>
      <c r="G731" s="25" t="e">
        <f t="shared" si="153"/>
        <v>#DIV/0!</v>
      </c>
      <c r="H731" s="25" t="e">
        <f t="shared" si="162"/>
        <v>#DIV/0!</v>
      </c>
      <c r="I731">
        <f>AVERAGE(I728:I730)</f>
        <v>146.4</v>
      </c>
      <c r="J731">
        <f>AVERAGE(J728:J730)</f>
        <v>55.133333333333333</v>
      </c>
      <c r="K731">
        <f t="shared" si="159"/>
        <v>163.24</v>
      </c>
      <c r="L731">
        <f t="shared" si="152"/>
        <v>161.19599999999997</v>
      </c>
      <c r="M731" s="26"/>
      <c r="AE731" s="31">
        <f>O724</f>
        <v>142.07668055555555</v>
      </c>
      <c r="AF731" s="37">
        <f t="shared" si="161"/>
        <v>151.41826530512205</v>
      </c>
      <c r="AG731" s="37">
        <f t="shared" si="161"/>
        <v>132.73509580598906</v>
      </c>
    </row>
    <row r="732" spans="1:33" ht="17" thickTop="1" thickBot="1" x14ac:dyDescent="0.25">
      <c r="A732" s="33" t="s">
        <v>212</v>
      </c>
      <c r="C732" s="29">
        <v>3</v>
      </c>
      <c r="D732" s="29">
        <v>1</v>
      </c>
      <c r="E732" s="29">
        <v>8400.2999999999993</v>
      </c>
      <c r="F732" s="29"/>
      <c r="G732" s="25">
        <f t="shared" si="153"/>
        <v>0</v>
      </c>
      <c r="H732" s="25" t="str">
        <f t="shared" si="162"/>
        <v>F</v>
      </c>
      <c r="I732" s="29">
        <v>149.4</v>
      </c>
      <c r="J732" s="29">
        <v>61</v>
      </c>
      <c r="K732">
        <f t="shared" si="159"/>
        <v>156.79000000000002</v>
      </c>
      <c r="L732">
        <f t="shared" si="152"/>
        <v>121.41999999999996</v>
      </c>
      <c r="M732" s="26">
        <f>AVERAGE(K732:L732)</f>
        <v>139.10499999999999</v>
      </c>
      <c r="N732" s="27">
        <f>AVERAGE(M732:M734)</f>
        <v>140.67366666666666</v>
      </c>
      <c r="AD732" s="39">
        <f>N732</f>
        <v>140.67366666666666</v>
      </c>
      <c r="AE732" s="31">
        <f>O724</f>
        <v>142.07668055555555</v>
      </c>
      <c r="AF732" s="37">
        <f t="shared" si="161"/>
        <v>151.41826530512205</v>
      </c>
      <c r="AG732" s="37">
        <f t="shared" si="161"/>
        <v>132.73509580598906</v>
      </c>
    </row>
    <row r="733" spans="1:33" ht="17" thickTop="1" thickBot="1" x14ac:dyDescent="0.25">
      <c r="A733" s="33" t="s">
        <v>213</v>
      </c>
      <c r="D733">
        <v>2</v>
      </c>
      <c r="E733" s="38">
        <v>6435.03</v>
      </c>
      <c r="F733" s="38"/>
      <c r="G733" s="25">
        <f t="shared" si="153"/>
        <v>0</v>
      </c>
      <c r="H733" s="25" t="str">
        <f t="shared" si="162"/>
        <v>F</v>
      </c>
      <c r="I733" s="38">
        <v>144.4</v>
      </c>
      <c r="J733" s="38">
        <v>63.9</v>
      </c>
      <c r="K733">
        <f t="shared" si="159"/>
        <v>167.54000000000002</v>
      </c>
      <c r="L733">
        <f t="shared" si="152"/>
        <v>101.75799999999998</v>
      </c>
      <c r="M733" s="26">
        <f>AVERAGE(K733:L733)</f>
        <v>134.649</v>
      </c>
      <c r="AD733">
        <f>N732</f>
        <v>140.67366666666666</v>
      </c>
      <c r="AE733" s="31">
        <f>O724</f>
        <v>142.07668055555555</v>
      </c>
      <c r="AF733" s="37">
        <f t="shared" si="161"/>
        <v>151.41826530512205</v>
      </c>
      <c r="AG733" s="37">
        <f t="shared" si="161"/>
        <v>132.73509580598906</v>
      </c>
    </row>
    <row r="734" spans="1:33" ht="17" thickTop="1" thickBot="1" x14ac:dyDescent="0.25">
      <c r="A734" s="33" t="s">
        <v>214</v>
      </c>
      <c r="D734">
        <v>3</v>
      </c>
      <c r="E734" s="38">
        <v>9033.81</v>
      </c>
      <c r="F734" s="38"/>
      <c r="G734" s="25">
        <f t="shared" si="153"/>
        <v>0</v>
      </c>
      <c r="H734" s="25" t="str">
        <f t="shared" si="162"/>
        <v>F</v>
      </c>
      <c r="I734" s="38">
        <v>143.4</v>
      </c>
      <c r="J734" s="38">
        <v>60.2</v>
      </c>
      <c r="K734">
        <f t="shared" si="159"/>
        <v>169.69</v>
      </c>
      <c r="L734">
        <f t="shared" si="152"/>
        <v>126.84399999999999</v>
      </c>
      <c r="M734" s="26">
        <f>AVERAGE(K734:L734)</f>
        <v>148.267</v>
      </c>
      <c r="AD734">
        <f>N732</f>
        <v>140.67366666666666</v>
      </c>
      <c r="AE734" s="31">
        <f>O724</f>
        <v>142.07668055555555</v>
      </c>
      <c r="AF734" s="37">
        <f t="shared" si="161"/>
        <v>151.41826530512205</v>
      </c>
      <c r="AG734" s="37">
        <f t="shared" si="161"/>
        <v>132.73509580598906</v>
      </c>
    </row>
    <row r="735" spans="1:33" ht="17" thickTop="1" thickBot="1" x14ac:dyDescent="0.25">
      <c r="D735" t="s">
        <v>208</v>
      </c>
      <c r="E735">
        <f>AVERAGE(E732:E734)</f>
        <v>7956.38</v>
      </c>
      <c r="F735" t="e">
        <f>AVERAGE(F732:F734)</f>
        <v>#DIV/0!</v>
      </c>
      <c r="G735" s="25" t="e">
        <f t="shared" si="153"/>
        <v>#DIV/0!</v>
      </c>
      <c r="H735" s="25" t="e">
        <f t="shared" si="162"/>
        <v>#DIV/0!</v>
      </c>
      <c r="I735">
        <f>AVERAGE(I732:I734)</f>
        <v>145.73333333333335</v>
      </c>
      <c r="J735">
        <f>AVERAGE(J732:J734)</f>
        <v>61.70000000000001</v>
      </c>
      <c r="K735">
        <f t="shared" si="159"/>
        <v>164.67333333333329</v>
      </c>
      <c r="L735">
        <f t="shared" si="152"/>
        <v>116.67399999999992</v>
      </c>
      <c r="M735" s="26"/>
      <c r="AE735" s="31">
        <f>O724</f>
        <v>142.07668055555555</v>
      </c>
      <c r="AF735" s="37">
        <f t="shared" si="161"/>
        <v>151.41826530512205</v>
      </c>
      <c r="AG735" s="37">
        <f t="shared" si="161"/>
        <v>132.73509580598906</v>
      </c>
    </row>
    <row r="736" spans="1:33" ht="17" thickTop="1" thickBot="1" x14ac:dyDescent="0.25">
      <c r="A736" s="33" t="s">
        <v>215</v>
      </c>
      <c r="C736" s="29">
        <v>4</v>
      </c>
      <c r="D736" s="29">
        <v>1</v>
      </c>
      <c r="E736" s="29">
        <v>7323.58</v>
      </c>
      <c r="F736" s="29"/>
      <c r="G736" s="25">
        <f t="shared" si="153"/>
        <v>0</v>
      </c>
      <c r="H736" s="25" t="str">
        <f t="shared" si="162"/>
        <v>F</v>
      </c>
      <c r="I736" s="29">
        <v>147.4</v>
      </c>
      <c r="J736" s="29">
        <v>63.3</v>
      </c>
      <c r="K736">
        <f t="shared" si="159"/>
        <v>161.08999999999997</v>
      </c>
      <c r="L736">
        <f t="shared" si="152"/>
        <v>105.82600000000002</v>
      </c>
      <c r="M736" s="26">
        <f>AVERAGE(K736:L736)</f>
        <v>133.458</v>
      </c>
      <c r="N736" s="27">
        <f>AVERAGE(M736:M738)</f>
        <v>143.83166666666668</v>
      </c>
      <c r="AD736" s="39">
        <f>N736</f>
        <v>143.83166666666668</v>
      </c>
      <c r="AE736" s="31">
        <f>O724</f>
        <v>142.07668055555555</v>
      </c>
      <c r="AF736" s="37">
        <f t="shared" si="161"/>
        <v>151.41826530512205</v>
      </c>
      <c r="AG736" s="37">
        <f t="shared" si="161"/>
        <v>132.73509580598906</v>
      </c>
    </row>
    <row r="737" spans="1:33" ht="17" thickTop="1" thickBot="1" x14ac:dyDescent="0.25">
      <c r="A737" s="33" t="s">
        <v>216</v>
      </c>
      <c r="D737">
        <v>2</v>
      </c>
      <c r="E737" s="38">
        <v>5439.43</v>
      </c>
      <c r="F737" s="38"/>
      <c r="G737" s="25">
        <f t="shared" si="153"/>
        <v>0</v>
      </c>
      <c r="H737" s="25" t="str">
        <f t="shared" si="162"/>
        <v>F</v>
      </c>
      <c r="I737" s="38">
        <v>150.4</v>
      </c>
      <c r="J737" s="38">
        <v>58.8</v>
      </c>
      <c r="K737">
        <f t="shared" si="159"/>
        <v>154.63999999999999</v>
      </c>
      <c r="L737">
        <f t="shared" si="152"/>
        <v>136.33600000000001</v>
      </c>
      <c r="M737" s="26">
        <f>AVERAGE(K737:L737)</f>
        <v>145.488</v>
      </c>
      <c r="AD737">
        <f>N736</f>
        <v>143.83166666666668</v>
      </c>
      <c r="AE737" s="31">
        <f>O724</f>
        <v>142.07668055555555</v>
      </c>
      <c r="AF737" s="37">
        <f t="shared" si="161"/>
        <v>151.41826530512205</v>
      </c>
      <c r="AG737" s="37">
        <f t="shared" si="161"/>
        <v>132.73509580598906</v>
      </c>
    </row>
    <row r="738" spans="1:33" ht="17" thickTop="1" thickBot="1" x14ac:dyDescent="0.25">
      <c r="A738" s="33" t="s">
        <v>217</v>
      </c>
      <c r="D738">
        <v>3</v>
      </c>
      <c r="E738" s="38">
        <v>58.8</v>
      </c>
      <c r="F738" s="38"/>
      <c r="G738" s="25">
        <f t="shared" si="153"/>
        <v>0</v>
      </c>
      <c r="H738" s="25" t="str">
        <f t="shared" si="162"/>
        <v>F</v>
      </c>
      <c r="I738" s="38">
        <v>151.4</v>
      </c>
      <c r="J738" s="38">
        <v>56.4</v>
      </c>
      <c r="K738">
        <f t="shared" si="159"/>
        <v>152.49</v>
      </c>
      <c r="L738">
        <f t="shared" si="152"/>
        <v>152.608</v>
      </c>
      <c r="M738" s="26">
        <f>AVERAGE(K738:L738)</f>
        <v>152.54900000000001</v>
      </c>
      <c r="AD738">
        <f>N736</f>
        <v>143.83166666666668</v>
      </c>
      <c r="AE738" s="31">
        <f>O724</f>
        <v>142.07668055555555</v>
      </c>
      <c r="AF738" s="37">
        <f t="shared" si="161"/>
        <v>151.41826530512205</v>
      </c>
      <c r="AG738" s="37">
        <f t="shared" si="161"/>
        <v>132.73509580598906</v>
      </c>
    </row>
    <row r="739" spans="1:33" ht="17" thickTop="1" thickBot="1" x14ac:dyDescent="0.25">
      <c r="D739" t="s">
        <v>208</v>
      </c>
      <c r="E739">
        <f>AVERAGE(E736:E738)</f>
        <v>4273.9366666666665</v>
      </c>
      <c r="F739" t="e">
        <f>AVERAGE(F736:F738)</f>
        <v>#DIV/0!</v>
      </c>
      <c r="G739" s="25" t="e">
        <f t="shared" si="153"/>
        <v>#DIV/0!</v>
      </c>
      <c r="H739" s="25" t="e">
        <f t="shared" si="162"/>
        <v>#DIV/0!</v>
      </c>
      <c r="I739">
        <f>AVERAGE(I736:I738)</f>
        <v>149.73333333333335</v>
      </c>
      <c r="J739">
        <f>AVERAGE(J736:J738)</f>
        <v>59.5</v>
      </c>
      <c r="K739">
        <f t="shared" si="159"/>
        <v>156.07333333333332</v>
      </c>
      <c r="L739">
        <f t="shared" si="152"/>
        <v>131.58999999999997</v>
      </c>
      <c r="M739" s="26"/>
      <c r="AE739" s="31">
        <f>O724</f>
        <v>142.07668055555555</v>
      </c>
      <c r="AF739" s="37">
        <f t="shared" si="161"/>
        <v>151.41826530512205</v>
      </c>
      <c r="AG739" s="37">
        <f t="shared" si="161"/>
        <v>132.73509580598906</v>
      </c>
    </row>
    <row r="740" spans="1:33" ht="17" thickTop="1" thickBot="1" x14ac:dyDescent="0.25">
      <c r="A740" s="33" t="s">
        <v>218</v>
      </c>
      <c r="C740" s="29">
        <v>5</v>
      </c>
      <c r="D740" s="29">
        <v>1</v>
      </c>
      <c r="E740" s="29">
        <v>8681.5</v>
      </c>
      <c r="F740" s="29"/>
      <c r="G740" s="25">
        <f t="shared" si="153"/>
        <v>0</v>
      </c>
      <c r="H740" s="25" t="str">
        <f t="shared" si="162"/>
        <v>F</v>
      </c>
      <c r="I740" s="29">
        <v>152.4</v>
      </c>
      <c r="J740" s="29">
        <v>57.4</v>
      </c>
      <c r="K740">
        <f t="shared" si="159"/>
        <v>150.33999999999997</v>
      </c>
      <c r="L740">
        <f t="shared" si="152"/>
        <v>145.82799999999997</v>
      </c>
      <c r="M740" s="26">
        <f>AVERAGE(K740:L740)</f>
        <v>148.08399999999997</v>
      </c>
      <c r="N740" s="27">
        <f>AVERAGE(M740:M742)</f>
        <v>146.78066666666666</v>
      </c>
      <c r="AD740" s="39">
        <f>N740</f>
        <v>146.78066666666666</v>
      </c>
      <c r="AE740" s="31">
        <f>O724</f>
        <v>142.07668055555555</v>
      </c>
      <c r="AF740" s="37">
        <f t="shared" si="161"/>
        <v>151.41826530512205</v>
      </c>
      <c r="AG740" s="37">
        <f t="shared" si="161"/>
        <v>132.73509580598906</v>
      </c>
    </row>
    <row r="741" spans="1:33" ht="17" thickTop="1" thickBot="1" x14ac:dyDescent="0.25">
      <c r="A741" s="33" t="s">
        <v>219</v>
      </c>
      <c r="D741">
        <v>2</v>
      </c>
      <c r="E741" s="38">
        <v>6099.92</v>
      </c>
      <c r="F741" s="38"/>
      <c r="G741" s="25">
        <f t="shared" si="153"/>
        <v>0</v>
      </c>
      <c r="H741" s="25" t="str">
        <f t="shared" si="162"/>
        <v>F</v>
      </c>
      <c r="I741" s="38">
        <v>149.30000000000001</v>
      </c>
      <c r="J741" s="38">
        <v>59.6</v>
      </c>
      <c r="K741">
        <f t="shared" si="159"/>
        <v>157.005</v>
      </c>
      <c r="L741">
        <f t="shared" si="152"/>
        <v>130.91199999999998</v>
      </c>
      <c r="M741" s="26">
        <f>AVERAGE(K741:L741)</f>
        <v>143.95849999999999</v>
      </c>
      <c r="AD741">
        <f>N740</f>
        <v>146.78066666666666</v>
      </c>
      <c r="AE741" s="31">
        <f>O724</f>
        <v>142.07668055555555</v>
      </c>
      <c r="AF741" s="37">
        <f t="shared" ref="AF741:AG746" si="163">AF740</f>
        <v>151.41826530512205</v>
      </c>
      <c r="AG741" s="37">
        <f t="shared" si="163"/>
        <v>132.73509580598906</v>
      </c>
    </row>
    <row r="742" spans="1:33" ht="17" thickTop="1" thickBot="1" x14ac:dyDescent="0.25">
      <c r="A742" s="33" t="s">
        <v>220</v>
      </c>
      <c r="D742">
        <v>3</v>
      </c>
      <c r="E742" s="38">
        <v>10730.59</v>
      </c>
      <c r="F742" s="38"/>
      <c r="G742" s="25">
        <f t="shared" si="153"/>
        <v>0</v>
      </c>
      <c r="H742" s="25" t="str">
        <f t="shared" si="162"/>
        <v>F</v>
      </c>
      <c r="I742" s="38">
        <v>148.1</v>
      </c>
      <c r="J742" s="38">
        <v>58.7</v>
      </c>
      <c r="K742">
        <f t="shared" si="159"/>
        <v>159.58500000000004</v>
      </c>
      <c r="L742">
        <f t="shared" si="152"/>
        <v>137.01399999999995</v>
      </c>
      <c r="M742" s="48">
        <f>AVERAGE(K742:L742)</f>
        <v>148.29949999999999</v>
      </c>
      <c r="AD742">
        <f>N740</f>
        <v>146.78066666666666</v>
      </c>
      <c r="AE742" s="31">
        <f>O724</f>
        <v>142.07668055555555</v>
      </c>
      <c r="AF742" s="37">
        <f t="shared" si="163"/>
        <v>151.41826530512205</v>
      </c>
      <c r="AG742" s="37">
        <f t="shared" si="163"/>
        <v>132.73509580598906</v>
      </c>
    </row>
    <row r="743" spans="1:33" ht="17" thickTop="1" thickBot="1" x14ac:dyDescent="0.25">
      <c r="D743" t="s">
        <v>208</v>
      </c>
      <c r="E743">
        <f>AVERAGE(E740:E742)</f>
        <v>8504.003333333334</v>
      </c>
      <c r="F743" t="e">
        <f>AVERAGE(F740:F742)</f>
        <v>#DIV/0!</v>
      </c>
      <c r="G743" s="25" t="e">
        <f t="shared" si="153"/>
        <v>#DIV/0!</v>
      </c>
      <c r="H743" s="25" t="e">
        <f t="shared" si="162"/>
        <v>#DIV/0!</v>
      </c>
      <c r="I743">
        <f>AVERAGE(I740:I742)</f>
        <v>149.93333333333337</v>
      </c>
      <c r="J743">
        <f>AVERAGE(J740:J742)</f>
        <v>58.566666666666663</v>
      </c>
      <c r="K743">
        <f t="shared" si="159"/>
        <v>155.64333333333326</v>
      </c>
      <c r="L743">
        <f t="shared" si="152"/>
        <v>137.91800000000001</v>
      </c>
      <c r="M743" s="26"/>
      <c r="AE743" s="31">
        <f>O724</f>
        <v>142.07668055555555</v>
      </c>
      <c r="AF743" s="37">
        <f t="shared" si="163"/>
        <v>151.41826530512205</v>
      </c>
      <c r="AG743" s="37">
        <f t="shared" si="163"/>
        <v>132.73509580598906</v>
      </c>
    </row>
    <row r="744" spans="1:33" ht="17" thickTop="1" thickBot="1" x14ac:dyDescent="0.25">
      <c r="A744" s="33" t="s">
        <v>221</v>
      </c>
      <c r="C744" s="41">
        <v>6</v>
      </c>
      <c r="D744" s="41">
        <v>1</v>
      </c>
      <c r="E744" s="41">
        <v>10856.31</v>
      </c>
      <c r="F744" s="41"/>
      <c r="G744" s="25">
        <f t="shared" si="153"/>
        <v>0</v>
      </c>
      <c r="H744" s="25" t="str">
        <f t="shared" si="162"/>
        <v>F</v>
      </c>
      <c r="I744" s="41">
        <v>149.1</v>
      </c>
      <c r="J744" s="41">
        <v>61.1</v>
      </c>
      <c r="K744">
        <f t="shared" si="159"/>
        <v>157.435</v>
      </c>
      <c r="L744">
        <f t="shared" si="152"/>
        <v>120.74199999999996</v>
      </c>
      <c r="M744" s="26">
        <f>AVERAGE(K744:L744)</f>
        <v>139.08849999999998</v>
      </c>
      <c r="N744" s="27">
        <f>AVERAGE(M744:M746)</f>
        <v>143.23383333333334</v>
      </c>
      <c r="AD744" s="42">
        <f>N744</f>
        <v>143.23383333333334</v>
      </c>
      <c r="AE744" s="31">
        <f>O724</f>
        <v>142.07668055555555</v>
      </c>
      <c r="AF744" s="37">
        <f t="shared" si="163"/>
        <v>151.41826530512205</v>
      </c>
      <c r="AG744" s="37">
        <f t="shared" si="163"/>
        <v>132.73509580598906</v>
      </c>
    </row>
    <row r="745" spans="1:33" ht="17" thickTop="1" thickBot="1" x14ac:dyDescent="0.25">
      <c r="A745" s="33" t="s">
        <v>222</v>
      </c>
      <c r="D745">
        <v>2</v>
      </c>
      <c r="E745" s="43">
        <v>7642.31</v>
      </c>
      <c r="F745" s="43"/>
      <c r="G745" s="25">
        <f t="shared" si="153"/>
        <v>0</v>
      </c>
      <c r="H745" s="25" t="str">
        <f t="shared" si="162"/>
        <v>F</v>
      </c>
      <c r="I745" s="43">
        <v>147.1</v>
      </c>
      <c r="J745" s="43">
        <v>60.1</v>
      </c>
      <c r="K745">
        <f t="shared" si="159"/>
        <v>161.73500000000001</v>
      </c>
      <c r="L745">
        <f t="shared" si="152"/>
        <v>127.52199999999999</v>
      </c>
      <c r="M745" s="26">
        <f>AVERAGE(K745:L745)</f>
        <v>144.6285</v>
      </c>
      <c r="AD745">
        <f>N744</f>
        <v>143.23383333333334</v>
      </c>
      <c r="AE745" s="31">
        <f>O724</f>
        <v>142.07668055555555</v>
      </c>
      <c r="AF745" s="37">
        <f t="shared" si="163"/>
        <v>151.41826530512205</v>
      </c>
      <c r="AG745" s="37">
        <f t="shared" si="163"/>
        <v>132.73509580598906</v>
      </c>
    </row>
    <row r="746" spans="1:33" ht="17" thickTop="1" thickBot="1" x14ac:dyDescent="0.25">
      <c r="A746" s="33" t="s">
        <v>223</v>
      </c>
      <c r="D746">
        <v>3</v>
      </c>
      <c r="E746" s="43">
        <v>9015.8700000000008</v>
      </c>
      <c r="F746" s="43"/>
      <c r="G746" s="25">
        <f t="shared" si="153"/>
        <v>0</v>
      </c>
      <c r="H746" s="25" t="str">
        <f t="shared" si="162"/>
        <v>F</v>
      </c>
      <c r="I746" s="43">
        <v>147.1</v>
      </c>
      <c r="J746" s="43">
        <v>59.7</v>
      </c>
      <c r="K746">
        <f t="shared" si="159"/>
        <v>161.73500000000001</v>
      </c>
      <c r="L746">
        <f t="shared" si="152"/>
        <v>130.23399999999998</v>
      </c>
      <c r="M746" s="26">
        <f>AVERAGE(K746:L746)</f>
        <v>145.9845</v>
      </c>
      <c r="AD746">
        <f>N744</f>
        <v>143.23383333333334</v>
      </c>
      <c r="AE746" s="31">
        <f>O724</f>
        <v>142.07668055555555</v>
      </c>
      <c r="AF746" s="37">
        <f t="shared" si="163"/>
        <v>151.41826530512205</v>
      </c>
      <c r="AG746" s="37">
        <f t="shared" si="163"/>
        <v>132.73509580598906</v>
      </c>
    </row>
    <row r="747" spans="1:33" ht="17" thickTop="1" thickBot="1" x14ac:dyDescent="0.25">
      <c r="D747" t="s">
        <v>208</v>
      </c>
      <c r="E747">
        <f>AVERAGE(E744:E746)</f>
        <v>9171.496666666666</v>
      </c>
      <c r="F747" t="e">
        <f>AVERAGE(F744:F746)</f>
        <v>#DIV/0!</v>
      </c>
      <c r="G747" s="25" t="e">
        <f t="shared" si="153"/>
        <v>#DIV/0!</v>
      </c>
      <c r="H747" s="25" t="e">
        <f t="shared" si="162"/>
        <v>#DIV/0!</v>
      </c>
      <c r="I747">
        <f>AVERAGE(I744:I746)</f>
        <v>147.76666666666665</v>
      </c>
      <c r="J747">
        <f>AVERAGE(J744:J746)</f>
        <v>60.300000000000004</v>
      </c>
      <c r="K747">
        <f t="shared" si="159"/>
        <v>160.30166666666673</v>
      </c>
      <c r="L747">
        <f t="shared" si="152"/>
        <v>126.16599999999994</v>
      </c>
      <c r="M747" s="26"/>
    </row>
    <row r="748" spans="1:33" s="25" customFormat="1" ht="17" thickTop="1" thickBot="1" x14ac:dyDescent="0.25">
      <c r="A748" s="23" t="s">
        <v>204</v>
      </c>
      <c r="B748" s="24" t="s">
        <v>258</v>
      </c>
      <c r="C748" s="25">
        <v>1</v>
      </c>
      <c r="D748" s="25">
        <v>1</v>
      </c>
      <c r="E748" s="25" t="s">
        <v>259</v>
      </c>
      <c r="G748" s="25" t="e">
        <f t="shared" si="153"/>
        <v>#VALUE!</v>
      </c>
      <c r="H748" s="25" t="e">
        <f t="shared" si="162"/>
        <v>#VALUE!</v>
      </c>
      <c r="I748" s="25">
        <v>137.1</v>
      </c>
      <c r="J748" s="25">
        <v>46.8</v>
      </c>
      <c r="K748" s="25">
        <f t="shared" si="159"/>
        <v>183.23500000000001</v>
      </c>
      <c r="L748" s="25">
        <f t="shared" si="152"/>
        <v>217.69600000000003</v>
      </c>
      <c r="M748" s="26">
        <f>AVERAGE(K748:L748)</f>
        <v>200.46550000000002</v>
      </c>
      <c r="N748" s="27">
        <f>AVERAGE(M748:M750)</f>
        <v>200.48783333333336</v>
      </c>
      <c r="O748" s="45">
        <f>AVERAGE(N748,N752,N756,N760,N764,N768)</f>
        <v>221.26111111111115</v>
      </c>
      <c r="P748" s="25">
        <f>AVERAGE(K748:K750,K752:K754,K756:K758,K760:K762,K764:K766,K768:K770)</f>
        <v>214.50555555555559</v>
      </c>
      <c r="Q748" s="25">
        <f>AVERAGE(L748:L750,L752:L754,L756:L758,L760:L762,L764:L766,L768:L770)</f>
        <v>228.01666666666662</v>
      </c>
      <c r="S748" s="46">
        <f>_xlfn.STDEV.S(M748:M750,M752:M754,M756,M760:M762,M764:M766,M768:M770, M758, M757)</f>
        <v>20.101828313507994</v>
      </c>
      <c r="T748">
        <f t="shared" ref="T748:U748" si="164">AVERAGE(I748:I771)</f>
        <v>122.55555555555553</v>
      </c>
      <c r="U748">
        <f t="shared" si="164"/>
        <v>45.277777777777771</v>
      </c>
      <c r="AD748" s="31">
        <f>$N$748</f>
        <v>200.48783333333336</v>
      </c>
      <c r="AE748" s="31">
        <f>O748</f>
        <v>221.26111111111115</v>
      </c>
      <c r="AF748" s="47">
        <f>O748+S748</f>
        <v>241.36293942461913</v>
      </c>
      <c r="AG748" s="47">
        <f>O748-S748</f>
        <v>201.15928279760317</v>
      </c>
    </row>
    <row r="749" spans="1:33" ht="17" thickTop="1" thickBot="1" x14ac:dyDescent="0.25">
      <c r="A749" s="33" t="s">
        <v>206</v>
      </c>
      <c r="D749">
        <v>2</v>
      </c>
      <c r="E749">
        <v>7855.24</v>
      </c>
      <c r="G749" s="25">
        <f t="shared" si="153"/>
        <v>0</v>
      </c>
      <c r="H749" s="25" t="str">
        <f t="shared" si="162"/>
        <v>F</v>
      </c>
      <c r="I749">
        <v>131.1</v>
      </c>
      <c r="J749">
        <v>47.2</v>
      </c>
      <c r="K749">
        <f t="shared" si="159"/>
        <v>196.13500000000005</v>
      </c>
      <c r="L749">
        <f t="shared" si="152"/>
        <v>214.98399999999998</v>
      </c>
      <c r="M749" s="26">
        <f>AVERAGE(K749:L749)</f>
        <v>205.55950000000001</v>
      </c>
      <c r="AD749">
        <f>N748</f>
        <v>200.48783333333336</v>
      </c>
      <c r="AE749" s="31">
        <f>O748</f>
        <v>221.26111111111115</v>
      </c>
      <c r="AF749" s="37">
        <f t="shared" ref="AF749:AG764" si="165">AF748</f>
        <v>241.36293942461913</v>
      </c>
      <c r="AG749" s="37">
        <f t="shared" si="165"/>
        <v>201.15928279760317</v>
      </c>
    </row>
    <row r="750" spans="1:33" ht="17" thickTop="1" thickBot="1" x14ac:dyDescent="0.25">
      <c r="A750" s="33" t="s">
        <v>207</v>
      </c>
      <c r="D750">
        <v>3</v>
      </c>
      <c r="E750">
        <v>10834.28</v>
      </c>
      <c r="G750" s="25">
        <f t="shared" si="153"/>
        <v>0</v>
      </c>
      <c r="H750" s="25" t="str">
        <f t="shared" si="162"/>
        <v>F</v>
      </c>
      <c r="I750" s="38">
        <v>136.1</v>
      </c>
      <c r="J750" s="38">
        <v>48.6</v>
      </c>
      <c r="K750">
        <f t="shared" si="159"/>
        <v>185.38500000000005</v>
      </c>
      <c r="L750">
        <f t="shared" si="152"/>
        <v>205.49199999999996</v>
      </c>
      <c r="M750" s="26">
        <f>AVERAGE(K750:L750)</f>
        <v>195.4385</v>
      </c>
      <c r="AD750">
        <f>N748</f>
        <v>200.48783333333336</v>
      </c>
      <c r="AE750" s="31">
        <f>O748</f>
        <v>221.26111111111115</v>
      </c>
      <c r="AF750" s="37">
        <f t="shared" si="165"/>
        <v>241.36293942461913</v>
      </c>
      <c r="AG750" s="37">
        <f t="shared" si="165"/>
        <v>201.15928279760317</v>
      </c>
    </row>
    <row r="751" spans="1:33" ht="17" thickTop="1" thickBot="1" x14ac:dyDescent="0.25">
      <c r="D751" t="s">
        <v>208</v>
      </c>
      <c r="E751">
        <f>AVERAGE(E748:E750)</f>
        <v>9344.76</v>
      </c>
      <c r="F751" t="e">
        <f>AVERAGE(F748:F750)</f>
        <v>#DIV/0!</v>
      </c>
      <c r="G751" s="25" t="e">
        <f t="shared" si="153"/>
        <v>#DIV/0!</v>
      </c>
      <c r="H751" s="25" t="e">
        <f t="shared" si="162"/>
        <v>#DIV/0!</v>
      </c>
      <c r="I751">
        <f>AVERAGE(I748:I750)</f>
        <v>134.76666666666665</v>
      </c>
      <c r="J751">
        <f>AVERAGE(J748:J750)</f>
        <v>47.533333333333331</v>
      </c>
      <c r="K751">
        <f t="shared" si="159"/>
        <v>188.25166666666672</v>
      </c>
      <c r="L751">
        <f t="shared" si="152"/>
        <v>212.72399999999999</v>
      </c>
      <c r="M751" s="26"/>
      <c r="AE751" s="31">
        <f>O748</f>
        <v>221.26111111111115</v>
      </c>
      <c r="AF751" s="37">
        <f t="shared" si="165"/>
        <v>241.36293942461913</v>
      </c>
      <c r="AG751" s="37">
        <f t="shared" si="165"/>
        <v>201.15928279760317</v>
      </c>
    </row>
    <row r="752" spans="1:33" ht="17" thickTop="1" thickBot="1" x14ac:dyDescent="0.25">
      <c r="A752" s="33" t="s">
        <v>209</v>
      </c>
      <c r="C752" s="29">
        <v>2</v>
      </c>
      <c r="D752" s="29">
        <v>1</v>
      </c>
      <c r="E752">
        <v>9275.19</v>
      </c>
      <c r="G752" s="25">
        <f t="shared" si="153"/>
        <v>0</v>
      </c>
      <c r="H752" s="25" t="str">
        <f t="shared" si="162"/>
        <v>F</v>
      </c>
      <c r="I752" s="38">
        <v>112.1</v>
      </c>
      <c r="J752" s="38">
        <v>42.7</v>
      </c>
      <c r="K752">
        <f t="shared" si="159"/>
        <v>236.98500000000001</v>
      </c>
      <c r="L752">
        <f t="shared" si="152"/>
        <v>245.49399999999997</v>
      </c>
      <c r="M752" s="26">
        <f>AVERAGE(K752:L752)</f>
        <v>241.23949999999999</v>
      </c>
      <c r="N752" s="27">
        <f>AVERAGE(M752:M754)</f>
        <v>235.87283333333335</v>
      </c>
      <c r="AD752" s="39">
        <f>$N$752</f>
        <v>235.87283333333335</v>
      </c>
      <c r="AE752" s="31">
        <f>O748</f>
        <v>221.26111111111115</v>
      </c>
      <c r="AF752" s="37">
        <f t="shared" si="165"/>
        <v>241.36293942461913</v>
      </c>
      <c r="AG752" s="37">
        <f t="shared" si="165"/>
        <v>201.15928279760317</v>
      </c>
    </row>
    <row r="753" spans="1:33" ht="17" thickTop="1" thickBot="1" x14ac:dyDescent="0.25">
      <c r="A753" s="33" t="s">
        <v>210</v>
      </c>
      <c r="D753">
        <v>2</v>
      </c>
      <c r="E753">
        <v>4750.71</v>
      </c>
      <c r="G753" s="25">
        <f t="shared" si="153"/>
        <v>0</v>
      </c>
      <c r="H753" s="25" t="str">
        <f t="shared" si="162"/>
        <v>F</v>
      </c>
      <c r="I753" s="38">
        <v>118.1</v>
      </c>
      <c r="J753" s="38">
        <v>42.7</v>
      </c>
      <c r="K753">
        <f t="shared" si="159"/>
        <v>224.08500000000004</v>
      </c>
      <c r="L753">
        <f t="shared" si="152"/>
        <v>245.49399999999997</v>
      </c>
      <c r="M753" s="26">
        <f>AVERAGE(K753:L753)</f>
        <v>234.7895</v>
      </c>
      <c r="AD753" s="39">
        <f>$N$752</f>
        <v>235.87283333333335</v>
      </c>
      <c r="AE753" s="31">
        <f>O748</f>
        <v>221.26111111111115</v>
      </c>
      <c r="AF753" s="37">
        <f t="shared" si="165"/>
        <v>241.36293942461913</v>
      </c>
      <c r="AG753" s="37">
        <f t="shared" si="165"/>
        <v>201.15928279760317</v>
      </c>
    </row>
    <row r="754" spans="1:33" ht="17" thickTop="1" thickBot="1" x14ac:dyDescent="0.25">
      <c r="A754" s="33" t="s">
        <v>211</v>
      </c>
      <c r="D754">
        <v>3</v>
      </c>
      <c r="E754">
        <v>11444.08</v>
      </c>
      <c r="G754" s="25">
        <f t="shared" si="153"/>
        <v>0</v>
      </c>
      <c r="H754" s="25" t="str">
        <f t="shared" si="162"/>
        <v>F</v>
      </c>
      <c r="I754" s="38">
        <v>119.5</v>
      </c>
      <c r="J754" s="38">
        <v>43.2</v>
      </c>
      <c r="K754">
        <f t="shared" si="159"/>
        <v>221.07499999999999</v>
      </c>
      <c r="L754">
        <f t="shared" si="152"/>
        <v>242.10399999999998</v>
      </c>
      <c r="M754" s="26">
        <f>AVERAGE(K754:L754)</f>
        <v>231.58949999999999</v>
      </c>
      <c r="AD754" s="39">
        <f>$N$752</f>
        <v>235.87283333333335</v>
      </c>
      <c r="AE754" s="31">
        <f>O748</f>
        <v>221.26111111111115</v>
      </c>
      <c r="AF754" s="37">
        <f t="shared" si="165"/>
        <v>241.36293942461913</v>
      </c>
      <c r="AG754" s="37">
        <f t="shared" si="165"/>
        <v>201.15928279760317</v>
      </c>
    </row>
    <row r="755" spans="1:33" ht="17" thickTop="1" thickBot="1" x14ac:dyDescent="0.25">
      <c r="D755" t="s">
        <v>208</v>
      </c>
      <c r="E755">
        <f>AVERAGE(E752:E754)</f>
        <v>8489.9933333333338</v>
      </c>
      <c r="F755" t="e">
        <f>AVERAGE(F752:F754)</f>
        <v>#DIV/0!</v>
      </c>
      <c r="G755" s="25" t="e">
        <f t="shared" si="153"/>
        <v>#DIV/0!</v>
      </c>
      <c r="H755" s="25" t="e">
        <f t="shared" si="162"/>
        <v>#DIV/0!</v>
      </c>
      <c r="I755">
        <f>AVERAGE(I752:I754)</f>
        <v>116.56666666666666</v>
      </c>
      <c r="J755">
        <f>AVERAGE(J752:J754)</f>
        <v>42.866666666666674</v>
      </c>
      <c r="K755">
        <f t="shared" si="159"/>
        <v>227.38166666666669</v>
      </c>
      <c r="L755">
        <f t="shared" si="152"/>
        <v>244.36399999999992</v>
      </c>
      <c r="M755" s="26"/>
      <c r="AE755" s="31">
        <f>O748</f>
        <v>221.26111111111115</v>
      </c>
      <c r="AF755" s="37">
        <f t="shared" si="165"/>
        <v>241.36293942461913</v>
      </c>
      <c r="AG755" s="37">
        <f t="shared" si="165"/>
        <v>201.15928279760317</v>
      </c>
    </row>
    <row r="756" spans="1:33" ht="17" thickTop="1" thickBot="1" x14ac:dyDescent="0.25">
      <c r="A756" s="33" t="s">
        <v>212</v>
      </c>
      <c r="C756" s="29">
        <v>3</v>
      </c>
      <c r="D756" s="29">
        <v>1</v>
      </c>
      <c r="E756" s="29">
        <v>10837.66</v>
      </c>
      <c r="F756" s="29"/>
      <c r="G756" s="25">
        <f t="shared" si="153"/>
        <v>0</v>
      </c>
      <c r="H756" s="25" t="str">
        <f t="shared" si="162"/>
        <v>F</v>
      </c>
      <c r="I756" s="29">
        <v>124.5</v>
      </c>
      <c r="J756" s="29">
        <v>46.8</v>
      </c>
      <c r="K756">
        <f t="shared" si="159"/>
        <v>210.32499999999999</v>
      </c>
      <c r="L756">
        <f t="shared" ref="L756:L819" si="166">-6.78*J756+535</f>
        <v>217.69600000000003</v>
      </c>
      <c r="M756" s="26">
        <f>AVERAGE(K756:L756)</f>
        <v>214.01050000000001</v>
      </c>
      <c r="N756" s="27">
        <f>AVERAGE(M756:M758)</f>
        <v>217.32316666666668</v>
      </c>
      <c r="AD756" s="39">
        <f>N756</f>
        <v>217.32316666666668</v>
      </c>
      <c r="AE756" s="31">
        <f>O748</f>
        <v>221.26111111111115</v>
      </c>
      <c r="AF756" s="37">
        <f t="shared" si="165"/>
        <v>241.36293942461913</v>
      </c>
      <c r="AG756" s="37">
        <f t="shared" si="165"/>
        <v>201.15928279760317</v>
      </c>
    </row>
    <row r="757" spans="1:33" ht="17" thickTop="1" thickBot="1" x14ac:dyDescent="0.25">
      <c r="A757" s="33" t="s">
        <v>213</v>
      </c>
      <c r="D757">
        <v>2</v>
      </c>
      <c r="E757" s="38">
        <v>11687.65</v>
      </c>
      <c r="F757" s="38"/>
      <c r="G757" s="25">
        <f t="shared" ref="G757:G820" si="167">F757/E757</f>
        <v>0</v>
      </c>
      <c r="H757" s="25" t="str">
        <f t="shared" si="162"/>
        <v>F</v>
      </c>
      <c r="I757" s="38">
        <v>126.5</v>
      </c>
      <c r="J757" s="38">
        <v>45.1</v>
      </c>
      <c r="K757">
        <f t="shared" si="159"/>
        <v>206.02500000000003</v>
      </c>
      <c r="L757">
        <f t="shared" si="166"/>
        <v>229.22199999999998</v>
      </c>
      <c r="M757" s="26">
        <f>AVERAGE(K757:L757)</f>
        <v>217.62350000000001</v>
      </c>
      <c r="AD757">
        <f>N756</f>
        <v>217.32316666666668</v>
      </c>
      <c r="AE757" s="31">
        <f>O748</f>
        <v>221.26111111111115</v>
      </c>
      <c r="AF757" s="37">
        <f t="shared" si="165"/>
        <v>241.36293942461913</v>
      </c>
      <c r="AG757" s="37">
        <f t="shared" si="165"/>
        <v>201.15928279760317</v>
      </c>
    </row>
    <row r="758" spans="1:33" ht="17" thickTop="1" thickBot="1" x14ac:dyDescent="0.25">
      <c r="A758" s="33" t="s">
        <v>214</v>
      </c>
      <c r="D758">
        <v>3</v>
      </c>
      <c r="E758" s="38">
        <v>7759.92</v>
      </c>
      <c r="F758" s="38"/>
      <c r="G758" s="25">
        <f t="shared" si="167"/>
        <v>0</v>
      </c>
      <c r="H758" s="25" t="str">
        <f t="shared" si="162"/>
        <v>F</v>
      </c>
      <c r="I758" s="38">
        <v>126.5</v>
      </c>
      <c r="J758" s="38">
        <v>44.3</v>
      </c>
      <c r="K758">
        <f t="shared" si="159"/>
        <v>206.02500000000003</v>
      </c>
      <c r="L758">
        <f t="shared" si="166"/>
        <v>234.64600000000002</v>
      </c>
      <c r="M758" s="26">
        <f>AVERAGE(K758:L758)</f>
        <v>220.33550000000002</v>
      </c>
      <c r="AD758">
        <f>N756</f>
        <v>217.32316666666668</v>
      </c>
      <c r="AE758" s="31">
        <f>O748</f>
        <v>221.26111111111115</v>
      </c>
      <c r="AF758" s="37">
        <f t="shared" si="165"/>
        <v>241.36293942461913</v>
      </c>
      <c r="AG758" s="37">
        <f t="shared" si="165"/>
        <v>201.15928279760317</v>
      </c>
    </row>
    <row r="759" spans="1:33" ht="17" thickTop="1" thickBot="1" x14ac:dyDescent="0.25">
      <c r="D759" t="s">
        <v>208</v>
      </c>
      <c r="E759">
        <f>AVERAGE(E756:E758)</f>
        <v>10095.076666666666</v>
      </c>
      <c r="F759" t="e">
        <f>AVERAGE(F756:F758)</f>
        <v>#DIV/0!</v>
      </c>
      <c r="G759" s="25" t="e">
        <f t="shared" si="167"/>
        <v>#DIV/0!</v>
      </c>
      <c r="H759" s="25" t="e">
        <f t="shared" si="162"/>
        <v>#DIV/0!</v>
      </c>
      <c r="I759">
        <f>AVERAGE(I756:I758)</f>
        <v>125.83333333333333</v>
      </c>
      <c r="J759">
        <f>AVERAGE(J756:J758)</f>
        <v>45.4</v>
      </c>
      <c r="K759">
        <f t="shared" si="159"/>
        <v>207.45833333333337</v>
      </c>
      <c r="L759">
        <f t="shared" si="166"/>
        <v>227.18799999999999</v>
      </c>
      <c r="M759" s="26"/>
      <c r="AE759" s="31">
        <f>O748</f>
        <v>221.26111111111115</v>
      </c>
      <c r="AF759" s="37">
        <f t="shared" si="165"/>
        <v>241.36293942461913</v>
      </c>
      <c r="AG759" s="37">
        <f t="shared" si="165"/>
        <v>201.15928279760317</v>
      </c>
    </row>
    <row r="760" spans="1:33" ht="17" thickTop="1" thickBot="1" x14ac:dyDescent="0.25">
      <c r="A760" s="33" t="s">
        <v>215</v>
      </c>
      <c r="C760" s="29">
        <v>4</v>
      </c>
      <c r="D760" s="29">
        <v>1</v>
      </c>
      <c r="E760" s="29">
        <v>12948.15</v>
      </c>
      <c r="F760" s="29"/>
      <c r="G760" s="25">
        <f t="shared" si="167"/>
        <v>0</v>
      </c>
      <c r="H760" s="25" t="str">
        <f t="shared" si="162"/>
        <v>F</v>
      </c>
      <c r="I760" s="29">
        <v>121.5</v>
      </c>
      <c r="J760" s="29">
        <v>37.1</v>
      </c>
      <c r="K760">
        <f t="shared" si="159"/>
        <v>216.77500000000003</v>
      </c>
      <c r="L760">
        <f t="shared" si="166"/>
        <v>283.46199999999999</v>
      </c>
      <c r="M760" s="26">
        <f>AVERAGE(K760:L760)</f>
        <v>250.11850000000001</v>
      </c>
      <c r="N760" s="27">
        <f>AVERAGE(M760:M762)</f>
        <v>247.53650000000002</v>
      </c>
      <c r="AD760" s="39">
        <f>N760</f>
        <v>247.53650000000002</v>
      </c>
      <c r="AE760" s="31">
        <f>O748</f>
        <v>221.26111111111115</v>
      </c>
      <c r="AF760" s="37">
        <f t="shared" si="165"/>
        <v>241.36293942461913</v>
      </c>
      <c r="AG760" s="37">
        <f t="shared" si="165"/>
        <v>201.15928279760317</v>
      </c>
    </row>
    <row r="761" spans="1:33" ht="17" thickTop="1" thickBot="1" x14ac:dyDescent="0.25">
      <c r="A761" s="33" t="s">
        <v>216</v>
      </c>
      <c r="D761">
        <v>2</v>
      </c>
      <c r="E761" s="38">
        <v>3894.68</v>
      </c>
      <c r="F761" s="38"/>
      <c r="G761" s="25">
        <f t="shared" si="167"/>
        <v>0</v>
      </c>
      <c r="H761" s="25" t="str">
        <f t="shared" si="162"/>
        <v>F</v>
      </c>
      <c r="I761" s="38">
        <v>119.1</v>
      </c>
      <c r="J761" s="38">
        <v>41.3</v>
      </c>
      <c r="K761">
        <f t="shared" si="159"/>
        <v>221.935</v>
      </c>
      <c r="L761">
        <f t="shared" si="166"/>
        <v>254.98599999999999</v>
      </c>
      <c r="M761" s="26">
        <f>AVERAGE(K761:L761)</f>
        <v>238.4605</v>
      </c>
      <c r="AD761">
        <f>N760</f>
        <v>247.53650000000002</v>
      </c>
      <c r="AE761" s="31">
        <f>O748</f>
        <v>221.26111111111115</v>
      </c>
      <c r="AF761" s="37">
        <f t="shared" si="165"/>
        <v>241.36293942461913</v>
      </c>
      <c r="AG761" s="37">
        <f t="shared" si="165"/>
        <v>201.15928279760317</v>
      </c>
    </row>
    <row r="762" spans="1:33" ht="17" thickTop="1" thickBot="1" x14ac:dyDescent="0.25">
      <c r="A762" s="33" t="s">
        <v>217</v>
      </c>
      <c r="D762">
        <v>3</v>
      </c>
      <c r="E762" s="38">
        <v>41.3</v>
      </c>
      <c r="F762" s="38"/>
      <c r="G762" s="25">
        <f t="shared" si="167"/>
        <v>0</v>
      </c>
      <c r="H762" s="25" t="str">
        <f t="shared" si="162"/>
        <v>F</v>
      </c>
      <c r="I762" s="38">
        <v>112.5</v>
      </c>
      <c r="J762" s="38">
        <v>38.799999999999997</v>
      </c>
      <c r="K762">
        <f t="shared" si="159"/>
        <v>236.125</v>
      </c>
      <c r="L762">
        <f t="shared" si="166"/>
        <v>271.93600000000004</v>
      </c>
      <c r="M762" s="26">
        <f>AVERAGE(K762:L762)</f>
        <v>254.03050000000002</v>
      </c>
      <c r="AD762">
        <f>N760</f>
        <v>247.53650000000002</v>
      </c>
      <c r="AE762" s="31">
        <f>O748</f>
        <v>221.26111111111115</v>
      </c>
      <c r="AF762" s="37">
        <f t="shared" si="165"/>
        <v>241.36293942461913</v>
      </c>
      <c r="AG762" s="37">
        <f t="shared" si="165"/>
        <v>201.15928279760317</v>
      </c>
    </row>
    <row r="763" spans="1:33" ht="17" thickTop="1" thickBot="1" x14ac:dyDescent="0.25">
      <c r="D763" t="s">
        <v>208</v>
      </c>
      <c r="E763">
        <f>AVERAGE(E760:E762)</f>
        <v>5628.0433333333322</v>
      </c>
      <c r="F763" t="e">
        <f>AVERAGE(F760:F762)</f>
        <v>#DIV/0!</v>
      </c>
      <c r="G763" s="25" t="e">
        <f t="shared" si="167"/>
        <v>#DIV/0!</v>
      </c>
      <c r="H763" s="25" t="e">
        <f t="shared" si="162"/>
        <v>#DIV/0!</v>
      </c>
      <c r="I763">
        <f>AVERAGE(I760:I762)</f>
        <v>117.7</v>
      </c>
      <c r="J763">
        <f>AVERAGE(J760:J762)</f>
        <v>39.06666666666667</v>
      </c>
      <c r="K763">
        <f t="shared" si="159"/>
        <v>224.94499999999999</v>
      </c>
      <c r="L763">
        <f t="shared" si="166"/>
        <v>270.12799999999999</v>
      </c>
      <c r="M763" s="26"/>
      <c r="AE763" s="31">
        <f>O748</f>
        <v>221.26111111111115</v>
      </c>
      <c r="AF763" s="37">
        <f t="shared" si="165"/>
        <v>241.36293942461913</v>
      </c>
      <c r="AG763" s="37">
        <f t="shared" si="165"/>
        <v>201.15928279760317</v>
      </c>
    </row>
    <row r="764" spans="1:33" ht="17" thickTop="1" thickBot="1" x14ac:dyDescent="0.25">
      <c r="A764" s="33" t="s">
        <v>218</v>
      </c>
      <c r="C764" s="29">
        <v>5</v>
      </c>
      <c r="D764" s="29">
        <v>1</v>
      </c>
      <c r="E764" s="29">
        <v>5686.68</v>
      </c>
      <c r="F764" s="29"/>
      <c r="G764" s="25">
        <f t="shared" si="167"/>
        <v>0</v>
      </c>
      <c r="H764" s="25" t="str">
        <f t="shared" si="162"/>
        <v>F</v>
      </c>
      <c r="I764" s="29">
        <v>115.5</v>
      </c>
      <c r="J764" s="29">
        <v>45.3</v>
      </c>
      <c r="K764">
        <f t="shared" si="159"/>
        <v>229.67500000000001</v>
      </c>
      <c r="L764">
        <f t="shared" si="166"/>
        <v>227.86599999999999</v>
      </c>
      <c r="M764" s="26">
        <f>AVERAGE(K764:L764)</f>
        <v>228.7705</v>
      </c>
      <c r="N764" s="27">
        <f>AVERAGE(M764:M766)</f>
        <v>226.26216666666667</v>
      </c>
      <c r="AD764" s="39">
        <f>N764</f>
        <v>226.26216666666667</v>
      </c>
      <c r="AE764" s="31">
        <f>O748</f>
        <v>221.26111111111115</v>
      </c>
      <c r="AF764" s="37">
        <f t="shared" si="165"/>
        <v>241.36293942461913</v>
      </c>
      <c r="AG764" s="37">
        <f t="shared" si="165"/>
        <v>201.15928279760317</v>
      </c>
    </row>
    <row r="765" spans="1:33" ht="17" thickTop="1" thickBot="1" x14ac:dyDescent="0.25">
      <c r="A765" s="33" t="s">
        <v>219</v>
      </c>
      <c r="D765">
        <v>2</v>
      </c>
      <c r="E765" s="38">
        <v>5758.06</v>
      </c>
      <c r="F765" s="38"/>
      <c r="G765" s="25">
        <f t="shared" si="167"/>
        <v>0</v>
      </c>
      <c r="H765" s="25" t="str">
        <f t="shared" si="162"/>
        <v>F</v>
      </c>
      <c r="I765" s="38">
        <v>118.5</v>
      </c>
      <c r="J765" s="38">
        <v>45.5</v>
      </c>
      <c r="K765">
        <f t="shared" si="159"/>
        <v>223.22500000000002</v>
      </c>
      <c r="L765">
        <f t="shared" si="166"/>
        <v>226.51</v>
      </c>
      <c r="M765" s="26">
        <f>AVERAGE(K765:L765)</f>
        <v>224.86750000000001</v>
      </c>
      <c r="AD765">
        <f>N764</f>
        <v>226.26216666666667</v>
      </c>
      <c r="AE765" s="31">
        <f>O748</f>
        <v>221.26111111111115</v>
      </c>
      <c r="AF765" s="37">
        <f t="shared" ref="AF765:AG770" si="168">AF764</f>
        <v>241.36293942461913</v>
      </c>
      <c r="AG765" s="37">
        <f t="shared" si="168"/>
        <v>201.15928279760317</v>
      </c>
    </row>
    <row r="766" spans="1:33" ht="17" thickTop="1" thickBot="1" x14ac:dyDescent="0.25">
      <c r="A766" s="33" t="s">
        <v>220</v>
      </c>
      <c r="D766">
        <v>3</v>
      </c>
      <c r="E766" s="38">
        <v>4566.46</v>
      </c>
      <c r="F766" s="38"/>
      <c r="G766" s="25">
        <f t="shared" si="167"/>
        <v>0</v>
      </c>
      <c r="H766" s="25" t="str">
        <f t="shared" si="162"/>
        <v>F</v>
      </c>
      <c r="I766" s="38">
        <v>119.5</v>
      </c>
      <c r="J766" s="38">
        <v>45.1</v>
      </c>
      <c r="K766">
        <f t="shared" si="159"/>
        <v>221.07499999999999</v>
      </c>
      <c r="L766">
        <f t="shared" si="166"/>
        <v>229.22199999999998</v>
      </c>
      <c r="M766" s="48">
        <f>AVERAGE(K766:L766)</f>
        <v>225.14849999999998</v>
      </c>
      <c r="AD766">
        <f>N764</f>
        <v>226.26216666666667</v>
      </c>
      <c r="AE766" s="31">
        <f>O748</f>
        <v>221.26111111111115</v>
      </c>
      <c r="AF766" s="37">
        <f t="shared" si="168"/>
        <v>241.36293942461913</v>
      </c>
      <c r="AG766" s="37">
        <f t="shared" si="168"/>
        <v>201.15928279760317</v>
      </c>
    </row>
    <row r="767" spans="1:33" ht="17" thickTop="1" thickBot="1" x14ac:dyDescent="0.25">
      <c r="D767" t="s">
        <v>208</v>
      </c>
      <c r="E767">
        <f>AVERAGE(E764:E766)</f>
        <v>5337.0666666666666</v>
      </c>
      <c r="F767" t="e">
        <f>AVERAGE(F764:F766)</f>
        <v>#DIV/0!</v>
      </c>
      <c r="G767" s="25" t="e">
        <f t="shared" si="167"/>
        <v>#DIV/0!</v>
      </c>
      <c r="H767" s="25" t="e">
        <f t="shared" si="162"/>
        <v>#DIV/0!</v>
      </c>
      <c r="I767">
        <f>AVERAGE(I764:I766)</f>
        <v>117.83333333333333</v>
      </c>
      <c r="J767">
        <f>AVERAGE(J764:J766)</f>
        <v>45.300000000000004</v>
      </c>
      <c r="K767">
        <f t="shared" si="159"/>
        <v>224.65833333333336</v>
      </c>
      <c r="L767">
        <f t="shared" si="166"/>
        <v>227.86599999999999</v>
      </c>
      <c r="M767" s="26"/>
      <c r="AE767" s="31">
        <f>O748</f>
        <v>221.26111111111115</v>
      </c>
      <c r="AF767" s="37">
        <f t="shared" si="168"/>
        <v>241.36293942461913</v>
      </c>
      <c r="AG767" s="37">
        <f t="shared" si="168"/>
        <v>201.15928279760317</v>
      </c>
    </row>
    <row r="768" spans="1:33" ht="17" thickTop="1" thickBot="1" x14ac:dyDescent="0.25">
      <c r="A768" s="33" t="s">
        <v>221</v>
      </c>
      <c r="C768" s="41">
        <v>6</v>
      </c>
      <c r="D768" s="41">
        <v>1</v>
      </c>
      <c r="E768" s="41">
        <v>7394.47</v>
      </c>
      <c r="F768" s="41"/>
      <c r="G768" s="25">
        <f t="shared" si="167"/>
        <v>0</v>
      </c>
      <c r="H768" s="25" t="str">
        <f t="shared" si="162"/>
        <v>F</v>
      </c>
      <c r="I768" s="41">
        <v>120.7</v>
      </c>
      <c r="J768" s="41">
        <v>44.9</v>
      </c>
      <c r="K768">
        <f t="shared" si="159"/>
        <v>218.495</v>
      </c>
      <c r="L768">
        <f t="shared" si="166"/>
        <v>230.57799999999997</v>
      </c>
      <c r="M768" s="26">
        <f>AVERAGE(K768:L768)</f>
        <v>224.53649999999999</v>
      </c>
      <c r="N768" s="27">
        <f>AVERAGE(M768:M770)</f>
        <v>200.08416666666668</v>
      </c>
      <c r="AD768" s="42">
        <f>N768</f>
        <v>200.08416666666668</v>
      </c>
      <c r="AE768" s="31">
        <f>O748</f>
        <v>221.26111111111115</v>
      </c>
      <c r="AF768" s="37">
        <f t="shared" si="168"/>
        <v>241.36293942461913</v>
      </c>
      <c r="AG768" s="37">
        <f t="shared" si="168"/>
        <v>201.15928279760317</v>
      </c>
    </row>
    <row r="769" spans="1:33" ht="17" thickTop="1" thickBot="1" x14ac:dyDescent="0.25">
      <c r="A769" s="33" t="s">
        <v>222</v>
      </c>
      <c r="D769">
        <v>2</v>
      </c>
      <c r="E769" s="43">
        <v>4004.95</v>
      </c>
      <c r="F769" s="43"/>
      <c r="G769" s="25">
        <f t="shared" si="167"/>
        <v>0</v>
      </c>
      <c r="H769" s="25" t="str">
        <f t="shared" si="162"/>
        <v>F</v>
      </c>
      <c r="I769" s="43">
        <v>125.1</v>
      </c>
      <c r="J769" s="43">
        <v>51.1</v>
      </c>
      <c r="K769">
        <f t="shared" si="159"/>
        <v>209.03500000000003</v>
      </c>
      <c r="L769">
        <f t="shared" si="166"/>
        <v>188.54199999999997</v>
      </c>
      <c r="M769" s="26">
        <f>AVERAGE(K769:L769)</f>
        <v>198.7885</v>
      </c>
      <c r="AD769">
        <f>N768</f>
        <v>200.08416666666668</v>
      </c>
      <c r="AE769" s="31">
        <f>O748</f>
        <v>221.26111111111115</v>
      </c>
      <c r="AF769" s="37">
        <f t="shared" si="168"/>
        <v>241.36293942461913</v>
      </c>
      <c r="AG769" s="37">
        <f t="shared" si="168"/>
        <v>201.15928279760317</v>
      </c>
    </row>
    <row r="770" spans="1:33" ht="17" thickTop="1" thickBot="1" x14ac:dyDescent="0.25">
      <c r="A770" s="33" t="s">
        <v>223</v>
      </c>
      <c r="D770">
        <v>3</v>
      </c>
      <c r="E770" s="43">
        <v>51.1</v>
      </c>
      <c r="F770" s="43"/>
      <c r="G770" s="25">
        <f t="shared" si="167"/>
        <v>0</v>
      </c>
      <c r="H770" s="25" t="str">
        <f t="shared" si="162"/>
        <v>F</v>
      </c>
      <c r="I770" s="43">
        <v>122.1</v>
      </c>
      <c r="J770" s="43">
        <v>58.5</v>
      </c>
      <c r="K770">
        <f t="shared" si="159"/>
        <v>215.48500000000001</v>
      </c>
      <c r="L770">
        <f t="shared" si="166"/>
        <v>138.37</v>
      </c>
      <c r="M770" s="26">
        <f>AVERAGE(K770:L770)</f>
        <v>176.92750000000001</v>
      </c>
      <c r="AD770">
        <f>N768</f>
        <v>200.08416666666668</v>
      </c>
      <c r="AE770" s="31">
        <f>O748</f>
        <v>221.26111111111115</v>
      </c>
      <c r="AF770" s="37">
        <f t="shared" si="168"/>
        <v>241.36293942461913</v>
      </c>
      <c r="AG770" s="37">
        <f t="shared" si="168"/>
        <v>201.15928279760317</v>
      </c>
    </row>
    <row r="771" spans="1:33" ht="17" thickTop="1" thickBot="1" x14ac:dyDescent="0.25">
      <c r="D771" t="s">
        <v>208</v>
      </c>
      <c r="E771">
        <f>AVERAGE(E768:E770)</f>
        <v>3816.84</v>
      </c>
      <c r="F771" t="e">
        <f>AVERAGE(F768:F770)</f>
        <v>#DIV/0!</v>
      </c>
      <c r="G771" s="25" t="e">
        <f t="shared" si="167"/>
        <v>#DIV/0!</v>
      </c>
      <c r="H771" s="25" t="e">
        <f t="shared" si="162"/>
        <v>#DIV/0!</v>
      </c>
      <c r="I771">
        <f>AVERAGE(I768:I770)</f>
        <v>122.63333333333333</v>
      </c>
      <c r="J771">
        <f>AVERAGE(J768:J770)</f>
        <v>51.5</v>
      </c>
      <c r="K771">
        <f t="shared" si="159"/>
        <v>214.33833333333337</v>
      </c>
      <c r="L771">
        <f t="shared" si="166"/>
        <v>185.82999999999998</v>
      </c>
      <c r="M771" s="26"/>
    </row>
    <row r="772" spans="1:33" s="25" customFormat="1" ht="17" thickTop="1" thickBot="1" x14ac:dyDescent="0.25">
      <c r="A772" s="23" t="s">
        <v>204</v>
      </c>
      <c r="B772" s="24" t="s">
        <v>260</v>
      </c>
      <c r="C772" s="25">
        <v>1</v>
      </c>
      <c r="D772" s="25">
        <v>1</v>
      </c>
      <c r="E772" s="25">
        <v>12112.95</v>
      </c>
      <c r="G772" s="25">
        <f t="shared" si="167"/>
        <v>0</v>
      </c>
      <c r="H772" s="25" t="str">
        <f t="shared" si="162"/>
        <v>F</v>
      </c>
      <c r="I772" s="25">
        <v>107.1</v>
      </c>
      <c r="J772" s="25">
        <v>40.799999999999997</v>
      </c>
      <c r="K772" s="25">
        <f t="shared" si="159"/>
        <v>247.73500000000001</v>
      </c>
      <c r="L772" s="25">
        <f t="shared" si="166"/>
        <v>258.37600000000003</v>
      </c>
      <c r="M772" s="26">
        <f>AVERAGE(K772:L772)</f>
        <v>253.05550000000002</v>
      </c>
      <c r="N772" s="27">
        <f>AVERAGE(M772:M774)</f>
        <v>251.88683333333336</v>
      </c>
      <c r="O772" s="45">
        <f>AVERAGE(N772,N776,N780,N784,N788,N792)</f>
        <v>244.46299999999999</v>
      </c>
      <c r="P772" s="25">
        <f>AVERAGE(K772:K774,K776:K778,K780:K782,K784:K786,K788:K790,K792:K794)</f>
        <v>241.285</v>
      </c>
      <c r="Q772" s="25">
        <f>AVERAGE(L772:L774,L776:L778,L780:L782,L784:L786,L788:L790,L792:L794)</f>
        <v>247.64100000000002</v>
      </c>
      <c r="S772" s="46">
        <f>_xlfn.STDEV.S(M772:M774,M776:M778,M780,M784:M786,M788:M790,M792:M794, M782, M781)</f>
        <v>11.034647670219579</v>
      </c>
      <c r="T772">
        <f t="shared" ref="T772:U772" si="169">AVERAGE(I772:I795)</f>
        <v>110.09999999999997</v>
      </c>
      <c r="U772">
        <f t="shared" si="169"/>
        <v>42.38333333333334</v>
      </c>
      <c r="AD772" s="31">
        <f>$N$772</f>
        <v>251.88683333333336</v>
      </c>
      <c r="AE772" s="31">
        <f>O772</f>
        <v>244.46299999999999</v>
      </c>
      <c r="AF772" s="47">
        <f>O772+S772</f>
        <v>255.49764767021958</v>
      </c>
      <c r="AG772" s="47">
        <f>O772-S772</f>
        <v>233.42835232978041</v>
      </c>
    </row>
    <row r="773" spans="1:33" ht="17" thickTop="1" thickBot="1" x14ac:dyDescent="0.25">
      <c r="A773" s="33" t="s">
        <v>206</v>
      </c>
      <c r="D773">
        <v>2</v>
      </c>
      <c r="E773">
        <v>10914.32</v>
      </c>
      <c r="G773" s="25">
        <f t="shared" si="167"/>
        <v>0</v>
      </c>
      <c r="H773" s="25" t="str">
        <f t="shared" si="162"/>
        <v>F</v>
      </c>
      <c r="I773">
        <v>107.1</v>
      </c>
      <c r="J773">
        <v>40.9</v>
      </c>
      <c r="K773">
        <f t="shared" si="159"/>
        <v>247.73500000000001</v>
      </c>
      <c r="L773">
        <f t="shared" si="166"/>
        <v>257.69799999999998</v>
      </c>
      <c r="M773" s="26">
        <f>AVERAGE(K773:L773)</f>
        <v>252.7165</v>
      </c>
      <c r="AD773">
        <f>N772</f>
        <v>251.88683333333336</v>
      </c>
      <c r="AE773" s="31">
        <f>O772</f>
        <v>244.46299999999999</v>
      </c>
      <c r="AF773" s="37">
        <f t="shared" ref="AF773:AG788" si="170">AF772</f>
        <v>255.49764767021958</v>
      </c>
      <c r="AG773" s="37">
        <f t="shared" si="170"/>
        <v>233.42835232978041</v>
      </c>
    </row>
    <row r="774" spans="1:33" ht="17" thickTop="1" thickBot="1" x14ac:dyDescent="0.25">
      <c r="A774" s="33" t="s">
        <v>207</v>
      </c>
      <c r="D774">
        <v>3</v>
      </c>
      <c r="E774">
        <v>7148.46</v>
      </c>
      <c r="G774" s="25">
        <f t="shared" si="167"/>
        <v>0</v>
      </c>
      <c r="H774" s="25" t="str">
        <f t="shared" si="162"/>
        <v>F</v>
      </c>
      <c r="I774" s="38">
        <v>109.1</v>
      </c>
      <c r="J774" s="38">
        <v>41.1</v>
      </c>
      <c r="K774">
        <f t="shared" si="159"/>
        <v>243.43500000000003</v>
      </c>
      <c r="L774">
        <f t="shared" si="166"/>
        <v>256.34199999999998</v>
      </c>
      <c r="M774" s="26">
        <f>AVERAGE(K774:L774)</f>
        <v>249.88850000000002</v>
      </c>
      <c r="AD774">
        <f>N772</f>
        <v>251.88683333333336</v>
      </c>
      <c r="AE774" s="31">
        <f>O772</f>
        <v>244.46299999999999</v>
      </c>
      <c r="AF774" s="37">
        <f t="shared" si="170"/>
        <v>255.49764767021958</v>
      </c>
      <c r="AG774" s="37">
        <f t="shared" si="170"/>
        <v>233.42835232978041</v>
      </c>
    </row>
    <row r="775" spans="1:33" ht="17" thickTop="1" thickBot="1" x14ac:dyDescent="0.25">
      <c r="D775" t="s">
        <v>208</v>
      </c>
      <c r="E775">
        <f>AVERAGE(E772:E774)</f>
        <v>10058.576666666666</v>
      </c>
      <c r="F775" t="e">
        <f>AVERAGE(F772:F774)</f>
        <v>#DIV/0!</v>
      </c>
      <c r="G775" s="25" t="e">
        <f t="shared" si="167"/>
        <v>#DIV/0!</v>
      </c>
      <c r="H775" s="25" t="e">
        <f t="shared" si="162"/>
        <v>#DIV/0!</v>
      </c>
      <c r="I775">
        <f>AVERAGE(I772:I774)</f>
        <v>107.76666666666665</v>
      </c>
      <c r="J775">
        <f>AVERAGE(J772:J774)</f>
        <v>40.93333333333333</v>
      </c>
      <c r="K775">
        <f t="shared" si="159"/>
        <v>246.3016666666667</v>
      </c>
      <c r="L775">
        <f t="shared" si="166"/>
        <v>257.47200000000004</v>
      </c>
      <c r="M775" s="26"/>
      <c r="AE775" s="31">
        <f>O772</f>
        <v>244.46299999999999</v>
      </c>
      <c r="AF775" s="37">
        <f t="shared" si="170"/>
        <v>255.49764767021958</v>
      </c>
      <c r="AG775" s="37">
        <f t="shared" si="170"/>
        <v>233.42835232978041</v>
      </c>
    </row>
    <row r="776" spans="1:33" ht="17" thickTop="1" thickBot="1" x14ac:dyDescent="0.25">
      <c r="A776" s="33" t="s">
        <v>209</v>
      </c>
      <c r="C776" s="29">
        <v>2</v>
      </c>
      <c r="D776" s="29">
        <v>1</v>
      </c>
      <c r="E776">
        <v>10777.61</v>
      </c>
      <c r="G776" s="25">
        <f t="shared" si="167"/>
        <v>0</v>
      </c>
      <c r="H776" s="25" t="str">
        <f t="shared" si="162"/>
        <v>F</v>
      </c>
      <c r="I776" s="38">
        <v>109.1</v>
      </c>
      <c r="J776" s="38">
        <v>41</v>
      </c>
      <c r="K776">
        <f t="shared" si="159"/>
        <v>243.43500000000003</v>
      </c>
      <c r="L776">
        <f t="shared" si="166"/>
        <v>257.02</v>
      </c>
      <c r="M776" s="26">
        <f>AVERAGE(K776:L776)</f>
        <v>250.22750000000002</v>
      </c>
      <c r="N776" s="27">
        <f>AVERAGE(M776:M778)</f>
        <v>248.15483333333336</v>
      </c>
      <c r="AD776" s="39">
        <f>$N$776</f>
        <v>248.15483333333336</v>
      </c>
      <c r="AE776" s="31">
        <f>O772</f>
        <v>244.46299999999999</v>
      </c>
      <c r="AF776" s="37">
        <f t="shared" si="170"/>
        <v>255.49764767021958</v>
      </c>
      <c r="AG776" s="37">
        <f t="shared" si="170"/>
        <v>233.42835232978041</v>
      </c>
    </row>
    <row r="777" spans="1:33" ht="17" thickTop="1" thickBot="1" x14ac:dyDescent="0.25">
      <c r="A777" s="33" t="s">
        <v>210</v>
      </c>
      <c r="D777">
        <v>2</v>
      </c>
      <c r="E777">
        <v>13188.1</v>
      </c>
      <c r="G777" s="25">
        <f t="shared" si="167"/>
        <v>0</v>
      </c>
      <c r="H777" s="25" t="str">
        <f t="shared" si="162"/>
        <v>F</v>
      </c>
      <c r="I777" s="38">
        <v>109.1</v>
      </c>
      <c r="J777" s="38">
        <v>41.7</v>
      </c>
      <c r="K777">
        <f t="shared" si="159"/>
        <v>243.43500000000003</v>
      </c>
      <c r="L777">
        <f t="shared" si="166"/>
        <v>252.27399999999994</v>
      </c>
      <c r="M777" s="26">
        <f>AVERAGE(K777:L777)</f>
        <v>247.85449999999997</v>
      </c>
      <c r="AD777" s="39">
        <f>$N$776</f>
        <v>248.15483333333336</v>
      </c>
      <c r="AE777" s="31">
        <f>O772</f>
        <v>244.46299999999999</v>
      </c>
      <c r="AF777" s="37">
        <f t="shared" si="170"/>
        <v>255.49764767021958</v>
      </c>
      <c r="AG777" s="37">
        <f t="shared" si="170"/>
        <v>233.42835232978041</v>
      </c>
    </row>
    <row r="778" spans="1:33" ht="17" thickTop="1" thickBot="1" x14ac:dyDescent="0.25">
      <c r="A778" s="33" t="s">
        <v>211</v>
      </c>
      <c r="D778">
        <v>3</v>
      </c>
      <c r="E778">
        <v>4109.7700000000004</v>
      </c>
      <c r="G778" s="25">
        <f t="shared" si="167"/>
        <v>0</v>
      </c>
      <c r="H778" s="25" t="str">
        <f t="shared" si="162"/>
        <v>F</v>
      </c>
      <c r="I778" s="38">
        <v>111.1</v>
      </c>
      <c r="J778" s="38">
        <v>41.5</v>
      </c>
      <c r="K778">
        <f t="shared" si="159"/>
        <v>239.13500000000002</v>
      </c>
      <c r="L778">
        <f t="shared" si="166"/>
        <v>253.63</v>
      </c>
      <c r="M778" s="26">
        <f>AVERAGE(K778:L778)</f>
        <v>246.38249999999999</v>
      </c>
      <c r="AD778" s="39">
        <f>$N$776</f>
        <v>248.15483333333336</v>
      </c>
      <c r="AE778" s="31">
        <f>O772</f>
        <v>244.46299999999999</v>
      </c>
      <c r="AF778" s="37">
        <f t="shared" si="170"/>
        <v>255.49764767021958</v>
      </c>
      <c r="AG778" s="37">
        <f t="shared" si="170"/>
        <v>233.42835232978041</v>
      </c>
    </row>
    <row r="779" spans="1:33" ht="17" thickTop="1" thickBot="1" x14ac:dyDescent="0.25">
      <c r="D779" t="s">
        <v>208</v>
      </c>
      <c r="E779">
        <f>AVERAGE(E776:E778)</f>
        <v>9358.4933333333338</v>
      </c>
      <c r="F779" t="e">
        <f>AVERAGE(F776:F778)</f>
        <v>#DIV/0!</v>
      </c>
      <c r="G779" s="25" t="e">
        <f t="shared" si="167"/>
        <v>#DIV/0!</v>
      </c>
      <c r="H779" s="25" t="e">
        <f t="shared" si="162"/>
        <v>#DIV/0!</v>
      </c>
      <c r="I779">
        <f>AVERAGE(I776:I778)</f>
        <v>109.76666666666665</v>
      </c>
      <c r="J779">
        <f>AVERAGE(J776:J778)</f>
        <v>41.4</v>
      </c>
      <c r="K779">
        <f t="shared" si="159"/>
        <v>242.00166666666672</v>
      </c>
      <c r="L779">
        <f t="shared" si="166"/>
        <v>254.30799999999999</v>
      </c>
      <c r="M779" s="26"/>
      <c r="AE779" s="31">
        <f>O772</f>
        <v>244.46299999999999</v>
      </c>
      <c r="AF779" s="37">
        <f t="shared" si="170"/>
        <v>255.49764767021958</v>
      </c>
      <c r="AG779" s="37">
        <f t="shared" si="170"/>
        <v>233.42835232978041</v>
      </c>
    </row>
    <row r="780" spans="1:33" ht="17" thickTop="1" thickBot="1" x14ac:dyDescent="0.25">
      <c r="A780" s="33" t="s">
        <v>212</v>
      </c>
      <c r="C780" s="29">
        <v>3</v>
      </c>
      <c r="D780" s="29">
        <v>1</v>
      </c>
      <c r="E780" s="29">
        <v>10205.75</v>
      </c>
      <c r="F780" s="29"/>
      <c r="G780" s="25">
        <f t="shared" si="167"/>
        <v>0</v>
      </c>
      <c r="H780" s="25" t="str">
        <f t="shared" si="162"/>
        <v>F</v>
      </c>
      <c r="I780" s="29">
        <v>110.1</v>
      </c>
      <c r="J780" s="29">
        <v>44.1</v>
      </c>
      <c r="K780">
        <f t="shared" si="159"/>
        <v>241.28500000000003</v>
      </c>
      <c r="L780">
        <f t="shared" si="166"/>
        <v>236.00199999999995</v>
      </c>
      <c r="M780" s="26">
        <f>AVERAGE(K780:L780)</f>
        <v>238.64349999999999</v>
      </c>
      <c r="N780" s="27">
        <f>AVERAGE(M780:M782)</f>
        <v>243.37016666666668</v>
      </c>
      <c r="AD780" s="39">
        <f>N780</f>
        <v>243.37016666666668</v>
      </c>
      <c r="AE780" s="31">
        <f>O772</f>
        <v>244.46299999999999</v>
      </c>
      <c r="AF780" s="37">
        <f t="shared" si="170"/>
        <v>255.49764767021958</v>
      </c>
      <c r="AG780" s="37">
        <f t="shared" si="170"/>
        <v>233.42835232978041</v>
      </c>
    </row>
    <row r="781" spans="1:33" ht="17" thickTop="1" thickBot="1" x14ac:dyDescent="0.25">
      <c r="A781" s="33" t="s">
        <v>213</v>
      </c>
      <c r="D781">
        <v>2</v>
      </c>
      <c r="E781" s="38">
        <v>9067.11</v>
      </c>
      <c r="F781" s="38"/>
      <c r="G781" s="25">
        <f t="shared" si="167"/>
        <v>0</v>
      </c>
      <c r="H781" s="25" t="str">
        <f t="shared" si="162"/>
        <v>F</v>
      </c>
      <c r="I781" s="38">
        <v>110.1</v>
      </c>
      <c r="J781" s="38">
        <v>42.9</v>
      </c>
      <c r="K781">
        <f t="shared" si="159"/>
        <v>241.28500000000003</v>
      </c>
      <c r="L781">
        <f t="shared" si="166"/>
        <v>244.13799999999998</v>
      </c>
      <c r="M781" s="26">
        <f>AVERAGE(K781:L781)</f>
        <v>242.7115</v>
      </c>
      <c r="AD781">
        <f>N780</f>
        <v>243.37016666666668</v>
      </c>
      <c r="AE781" s="31">
        <f>O772</f>
        <v>244.46299999999999</v>
      </c>
      <c r="AF781" s="37">
        <f t="shared" si="170"/>
        <v>255.49764767021958</v>
      </c>
      <c r="AG781" s="37">
        <f t="shared" si="170"/>
        <v>233.42835232978041</v>
      </c>
    </row>
    <row r="782" spans="1:33" ht="17" thickTop="1" thickBot="1" x14ac:dyDescent="0.25">
      <c r="A782" s="33" t="s">
        <v>214</v>
      </c>
      <c r="D782">
        <v>3</v>
      </c>
      <c r="E782" s="38">
        <v>10118.39</v>
      </c>
      <c r="F782" s="38"/>
      <c r="G782" s="25">
        <f t="shared" si="167"/>
        <v>0</v>
      </c>
      <c r="H782" s="25" t="str">
        <f t="shared" si="162"/>
        <v>F</v>
      </c>
      <c r="I782" s="38">
        <v>111.1</v>
      </c>
      <c r="J782" s="38">
        <v>40.799999999999997</v>
      </c>
      <c r="K782">
        <f t="shared" si="159"/>
        <v>239.13500000000002</v>
      </c>
      <c r="L782">
        <f t="shared" si="166"/>
        <v>258.37600000000003</v>
      </c>
      <c r="M782" s="26">
        <f>AVERAGE(K782:L782)</f>
        <v>248.75550000000004</v>
      </c>
      <c r="AD782">
        <f>N780</f>
        <v>243.37016666666668</v>
      </c>
      <c r="AE782" s="31">
        <f>O772</f>
        <v>244.46299999999999</v>
      </c>
      <c r="AF782" s="37">
        <f t="shared" si="170"/>
        <v>255.49764767021958</v>
      </c>
      <c r="AG782" s="37">
        <f t="shared" si="170"/>
        <v>233.42835232978041</v>
      </c>
    </row>
    <row r="783" spans="1:33" ht="17" thickTop="1" thickBot="1" x14ac:dyDescent="0.25">
      <c r="D783" t="s">
        <v>208</v>
      </c>
      <c r="E783">
        <f>AVERAGE(E780:E782)</f>
        <v>9797.0833333333339</v>
      </c>
      <c r="F783" t="e">
        <f>AVERAGE(F780:F782)</f>
        <v>#DIV/0!</v>
      </c>
      <c r="G783" s="25" t="e">
        <f t="shared" si="167"/>
        <v>#DIV/0!</v>
      </c>
      <c r="H783" s="25" t="e">
        <f t="shared" si="162"/>
        <v>#DIV/0!</v>
      </c>
      <c r="I783">
        <f>AVERAGE(I780:I782)</f>
        <v>110.43333333333332</v>
      </c>
      <c r="J783">
        <f>AVERAGE(J780:J782)</f>
        <v>42.6</v>
      </c>
      <c r="K783">
        <f t="shared" ref="K783:K846" si="171">-2.15*I783+478</f>
        <v>240.56833333333336</v>
      </c>
      <c r="L783">
        <f t="shared" si="166"/>
        <v>246.17199999999997</v>
      </c>
      <c r="M783" s="26"/>
      <c r="AE783" s="31">
        <f>O772</f>
        <v>244.46299999999999</v>
      </c>
      <c r="AF783" s="37">
        <f t="shared" si="170"/>
        <v>255.49764767021958</v>
      </c>
      <c r="AG783" s="37">
        <f t="shared" si="170"/>
        <v>233.42835232978041</v>
      </c>
    </row>
    <row r="784" spans="1:33" ht="17" thickTop="1" thickBot="1" x14ac:dyDescent="0.25">
      <c r="A784" s="33" t="s">
        <v>215</v>
      </c>
      <c r="C784" s="29">
        <v>4</v>
      </c>
      <c r="D784" s="29">
        <v>1</v>
      </c>
      <c r="E784" s="29">
        <v>40.799999999999997</v>
      </c>
      <c r="F784" s="29"/>
      <c r="G784" s="25">
        <f t="shared" si="167"/>
        <v>0</v>
      </c>
      <c r="H784" s="25" t="str">
        <f t="shared" si="162"/>
        <v>F</v>
      </c>
      <c r="I784" s="29">
        <v>109.1</v>
      </c>
      <c r="J784" s="29">
        <v>42.2</v>
      </c>
      <c r="K784">
        <f t="shared" si="171"/>
        <v>243.43500000000003</v>
      </c>
      <c r="L784">
        <f t="shared" si="166"/>
        <v>248.88399999999996</v>
      </c>
      <c r="M784" s="26">
        <f>AVERAGE(K784:L784)</f>
        <v>246.15949999999998</v>
      </c>
      <c r="N784" s="27">
        <f>AVERAGE(M784:M786)</f>
        <v>236.75816666666665</v>
      </c>
      <c r="AD784" s="39">
        <f>N784</f>
        <v>236.75816666666665</v>
      </c>
      <c r="AE784" s="31">
        <f>O772</f>
        <v>244.46299999999999</v>
      </c>
      <c r="AF784" s="37">
        <f t="shared" si="170"/>
        <v>255.49764767021958</v>
      </c>
      <c r="AG784" s="37">
        <f t="shared" si="170"/>
        <v>233.42835232978041</v>
      </c>
    </row>
    <row r="785" spans="1:33" ht="17" thickTop="1" thickBot="1" x14ac:dyDescent="0.25">
      <c r="A785" s="33" t="s">
        <v>216</v>
      </c>
      <c r="D785">
        <v>2</v>
      </c>
      <c r="E785" s="38">
        <v>5804.21</v>
      </c>
      <c r="F785" s="38"/>
      <c r="G785" s="25">
        <f t="shared" si="167"/>
        <v>0</v>
      </c>
      <c r="H785" s="25" t="str">
        <f t="shared" si="162"/>
        <v>F</v>
      </c>
      <c r="I785" s="38">
        <v>112.1</v>
      </c>
      <c r="J785" s="38">
        <v>49.3</v>
      </c>
      <c r="K785">
        <f t="shared" si="171"/>
        <v>236.98500000000001</v>
      </c>
      <c r="L785">
        <f t="shared" si="166"/>
        <v>200.74599999999998</v>
      </c>
      <c r="M785" s="26">
        <f>AVERAGE(K785:L785)</f>
        <v>218.8655</v>
      </c>
      <c r="AD785">
        <f>N784</f>
        <v>236.75816666666665</v>
      </c>
      <c r="AE785" s="31">
        <f>O772</f>
        <v>244.46299999999999</v>
      </c>
      <c r="AF785" s="37">
        <f t="shared" si="170"/>
        <v>255.49764767021958</v>
      </c>
      <c r="AG785" s="37">
        <f t="shared" si="170"/>
        <v>233.42835232978041</v>
      </c>
    </row>
    <row r="786" spans="1:33" ht="17" thickTop="1" thickBot="1" x14ac:dyDescent="0.25">
      <c r="A786" s="33" t="s">
        <v>217</v>
      </c>
      <c r="D786">
        <v>3</v>
      </c>
      <c r="E786" s="38">
        <v>13319.27</v>
      </c>
      <c r="F786" s="38"/>
      <c r="G786" s="25">
        <f t="shared" si="167"/>
        <v>0</v>
      </c>
      <c r="H786" s="25" t="str">
        <f t="shared" si="162"/>
        <v>F</v>
      </c>
      <c r="I786" s="38">
        <v>113.1</v>
      </c>
      <c r="J786" s="38">
        <v>41.2</v>
      </c>
      <c r="K786">
        <f t="shared" si="171"/>
        <v>234.83500000000004</v>
      </c>
      <c r="L786">
        <f t="shared" si="166"/>
        <v>255.66399999999999</v>
      </c>
      <c r="M786" s="26">
        <f>AVERAGE(K786:L786)</f>
        <v>245.24950000000001</v>
      </c>
      <c r="AD786">
        <f>N784</f>
        <v>236.75816666666665</v>
      </c>
      <c r="AE786" s="31">
        <f>O772</f>
        <v>244.46299999999999</v>
      </c>
      <c r="AF786" s="37">
        <f t="shared" si="170"/>
        <v>255.49764767021958</v>
      </c>
      <c r="AG786" s="37">
        <f t="shared" si="170"/>
        <v>233.42835232978041</v>
      </c>
    </row>
    <row r="787" spans="1:33" ht="17" thickTop="1" thickBot="1" x14ac:dyDescent="0.25">
      <c r="D787" t="s">
        <v>208</v>
      </c>
      <c r="E787">
        <f>AVERAGE(E784:E786)</f>
        <v>6388.0933333333332</v>
      </c>
      <c r="F787" t="e">
        <f>AVERAGE(F784:F786)</f>
        <v>#DIV/0!</v>
      </c>
      <c r="G787" s="25" t="e">
        <f t="shared" si="167"/>
        <v>#DIV/0!</v>
      </c>
      <c r="H787" s="25" t="e">
        <f t="shared" si="162"/>
        <v>#DIV/0!</v>
      </c>
      <c r="I787">
        <f>AVERAGE(I784:I786)</f>
        <v>111.43333333333332</v>
      </c>
      <c r="J787">
        <f>AVERAGE(J784:J786)</f>
        <v>44.233333333333327</v>
      </c>
      <c r="K787">
        <f t="shared" si="171"/>
        <v>238.41833333333338</v>
      </c>
      <c r="L787">
        <f t="shared" si="166"/>
        <v>235.09800000000001</v>
      </c>
      <c r="M787" s="26"/>
      <c r="AE787" s="31">
        <f>O772</f>
        <v>244.46299999999999</v>
      </c>
      <c r="AF787" s="37">
        <f t="shared" si="170"/>
        <v>255.49764767021958</v>
      </c>
      <c r="AG787" s="37">
        <f t="shared" si="170"/>
        <v>233.42835232978041</v>
      </c>
    </row>
    <row r="788" spans="1:33" ht="17" thickTop="1" thickBot="1" x14ac:dyDescent="0.25">
      <c r="A788" s="33" t="s">
        <v>218</v>
      </c>
      <c r="C788" s="29">
        <v>5</v>
      </c>
      <c r="D788" s="29">
        <v>1</v>
      </c>
      <c r="E788" s="29">
        <v>7305.78</v>
      </c>
      <c r="F788" s="29"/>
      <c r="G788" s="25">
        <f t="shared" si="167"/>
        <v>0</v>
      </c>
      <c r="H788" s="25" t="str">
        <f t="shared" si="162"/>
        <v>F</v>
      </c>
      <c r="I788" s="29">
        <v>110.1</v>
      </c>
      <c r="J788" s="29">
        <v>40.1</v>
      </c>
      <c r="K788">
        <f t="shared" si="171"/>
        <v>241.28500000000003</v>
      </c>
      <c r="L788">
        <f t="shared" si="166"/>
        <v>263.12199999999996</v>
      </c>
      <c r="M788" s="26">
        <f>AVERAGE(K788:L788)</f>
        <v>252.20349999999999</v>
      </c>
      <c r="N788" s="27">
        <f>AVERAGE(M788:M790)</f>
        <v>250.64083333333335</v>
      </c>
      <c r="AD788" s="39">
        <f>N788</f>
        <v>250.64083333333335</v>
      </c>
      <c r="AE788" s="31">
        <f>O772</f>
        <v>244.46299999999999</v>
      </c>
      <c r="AF788" s="37">
        <f t="shared" si="170"/>
        <v>255.49764767021958</v>
      </c>
      <c r="AG788" s="37">
        <f t="shared" si="170"/>
        <v>233.42835232978041</v>
      </c>
    </row>
    <row r="789" spans="1:33" ht="17" thickTop="1" thickBot="1" x14ac:dyDescent="0.25">
      <c r="A789" s="33" t="s">
        <v>219</v>
      </c>
      <c r="D789">
        <v>2</v>
      </c>
      <c r="E789" s="38">
        <v>12093.57</v>
      </c>
      <c r="F789" s="38"/>
      <c r="G789" s="25">
        <f t="shared" si="167"/>
        <v>0</v>
      </c>
      <c r="H789" s="25" t="str">
        <f t="shared" si="162"/>
        <v>F</v>
      </c>
      <c r="I789" s="38">
        <v>110.1</v>
      </c>
      <c r="J789" s="38">
        <v>40.9</v>
      </c>
      <c r="K789">
        <f t="shared" si="171"/>
        <v>241.28500000000003</v>
      </c>
      <c r="L789">
        <f t="shared" si="166"/>
        <v>257.69799999999998</v>
      </c>
      <c r="M789" s="26">
        <f>AVERAGE(K789:L789)</f>
        <v>249.4915</v>
      </c>
      <c r="AD789">
        <f>N788</f>
        <v>250.64083333333335</v>
      </c>
      <c r="AE789" s="31">
        <f>O772</f>
        <v>244.46299999999999</v>
      </c>
      <c r="AF789" s="37">
        <f t="shared" ref="AF789:AG794" si="172">AF788</f>
        <v>255.49764767021958</v>
      </c>
      <c r="AG789" s="37">
        <f t="shared" si="172"/>
        <v>233.42835232978041</v>
      </c>
    </row>
    <row r="790" spans="1:33" ht="17" thickTop="1" thickBot="1" x14ac:dyDescent="0.25">
      <c r="A790" s="33" t="s">
        <v>220</v>
      </c>
      <c r="D790">
        <v>3</v>
      </c>
      <c r="E790" s="38">
        <v>12696.52</v>
      </c>
      <c r="F790" s="38"/>
      <c r="G790" s="25">
        <f t="shared" si="167"/>
        <v>0</v>
      </c>
      <c r="H790" s="25" t="str">
        <f t="shared" ref="H790:H852" si="173">IF(G790&lt;1.5, "F", "G")</f>
        <v>F</v>
      </c>
      <c r="I790" s="38">
        <v>109.1</v>
      </c>
      <c r="J790" s="38">
        <v>41</v>
      </c>
      <c r="K790">
        <f t="shared" si="171"/>
        <v>243.43500000000003</v>
      </c>
      <c r="L790">
        <f t="shared" si="166"/>
        <v>257.02</v>
      </c>
      <c r="M790" s="48">
        <f>AVERAGE(K790:L790)</f>
        <v>250.22750000000002</v>
      </c>
      <c r="AD790">
        <f>N788</f>
        <v>250.64083333333335</v>
      </c>
      <c r="AE790" s="31">
        <f>O772</f>
        <v>244.46299999999999</v>
      </c>
      <c r="AF790" s="37">
        <f t="shared" si="172"/>
        <v>255.49764767021958</v>
      </c>
      <c r="AG790" s="37">
        <f t="shared" si="172"/>
        <v>233.42835232978041</v>
      </c>
    </row>
    <row r="791" spans="1:33" ht="17" thickTop="1" thickBot="1" x14ac:dyDescent="0.25">
      <c r="D791" t="s">
        <v>208</v>
      </c>
      <c r="E791">
        <f>AVERAGE(E788:E790)</f>
        <v>10698.623333333333</v>
      </c>
      <c r="F791" t="e">
        <f>AVERAGE(F788:F790)</f>
        <v>#DIV/0!</v>
      </c>
      <c r="G791" s="25" t="e">
        <f t="shared" si="167"/>
        <v>#DIV/0!</v>
      </c>
      <c r="H791" s="25" t="e">
        <f t="shared" si="173"/>
        <v>#DIV/0!</v>
      </c>
      <c r="I791">
        <f>AVERAGE(I788:I790)</f>
        <v>109.76666666666665</v>
      </c>
      <c r="J791">
        <f>AVERAGE(J788:J790)</f>
        <v>40.666666666666664</v>
      </c>
      <c r="K791">
        <f t="shared" si="171"/>
        <v>242.00166666666672</v>
      </c>
      <c r="L791">
        <f t="shared" si="166"/>
        <v>259.28000000000003</v>
      </c>
      <c r="M791" s="26"/>
      <c r="AE791" s="31">
        <f>O772</f>
        <v>244.46299999999999</v>
      </c>
      <c r="AF791" s="37">
        <f t="shared" si="172"/>
        <v>255.49764767021958</v>
      </c>
      <c r="AG791" s="37">
        <f t="shared" si="172"/>
        <v>233.42835232978041</v>
      </c>
    </row>
    <row r="792" spans="1:33" ht="17" thickTop="1" thickBot="1" x14ac:dyDescent="0.25">
      <c r="A792" s="33" t="s">
        <v>221</v>
      </c>
      <c r="C792" s="41">
        <v>6</v>
      </c>
      <c r="D792" s="41">
        <v>1</v>
      </c>
      <c r="E792" s="41">
        <v>12506.06</v>
      </c>
      <c r="F792" s="41"/>
      <c r="G792" s="25">
        <f t="shared" si="167"/>
        <v>0</v>
      </c>
      <c r="H792" s="25" t="str">
        <f t="shared" si="173"/>
        <v>F</v>
      </c>
      <c r="I792" s="41">
        <v>112.1</v>
      </c>
      <c r="J792" s="41">
        <v>43.1</v>
      </c>
      <c r="K792">
        <f t="shared" si="171"/>
        <v>236.98500000000001</v>
      </c>
      <c r="L792">
        <f t="shared" si="166"/>
        <v>242.78199999999998</v>
      </c>
      <c r="M792" s="26">
        <f>AVERAGE(K792:L792)</f>
        <v>239.8835</v>
      </c>
      <c r="N792" s="27">
        <f>AVERAGE(M792:M794)</f>
        <v>235.96716666666666</v>
      </c>
      <c r="AD792" s="42">
        <f>N792</f>
        <v>235.96716666666666</v>
      </c>
      <c r="AE792" s="31">
        <f>O772</f>
        <v>244.46299999999999</v>
      </c>
      <c r="AF792" s="37">
        <f t="shared" si="172"/>
        <v>255.49764767021958</v>
      </c>
      <c r="AG792" s="37">
        <f t="shared" si="172"/>
        <v>233.42835232978041</v>
      </c>
    </row>
    <row r="793" spans="1:33" ht="17" thickTop="1" thickBot="1" x14ac:dyDescent="0.25">
      <c r="A793" s="33" t="s">
        <v>222</v>
      </c>
      <c r="D793">
        <v>2</v>
      </c>
      <c r="E793" s="43">
        <v>6798.88</v>
      </c>
      <c r="F793" s="43"/>
      <c r="G793" s="25">
        <f t="shared" si="167"/>
        <v>0</v>
      </c>
      <c r="H793" s="25" t="str">
        <f t="shared" si="173"/>
        <v>F</v>
      </c>
      <c r="I793" s="43">
        <v>115.1</v>
      </c>
      <c r="J793" s="43">
        <v>49.7</v>
      </c>
      <c r="K793">
        <f t="shared" si="171"/>
        <v>230.53500000000003</v>
      </c>
      <c r="L793">
        <f t="shared" si="166"/>
        <v>198.03399999999999</v>
      </c>
      <c r="M793" s="26">
        <f>AVERAGE(K793:L793)</f>
        <v>214.28450000000001</v>
      </c>
      <c r="AD793">
        <f>N792</f>
        <v>235.96716666666666</v>
      </c>
      <c r="AE793" s="31">
        <f>O772</f>
        <v>244.46299999999999</v>
      </c>
      <c r="AF793" s="37">
        <f t="shared" si="172"/>
        <v>255.49764767021958</v>
      </c>
      <c r="AG793" s="37">
        <f t="shared" si="172"/>
        <v>233.42835232978041</v>
      </c>
    </row>
    <row r="794" spans="1:33" ht="17" thickTop="1" thickBot="1" x14ac:dyDescent="0.25">
      <c r="A794" s="33" t="s">
        <v>223</v>
      </c>
      <c r="D794">
        <v>3</v>
      </c>
      <c r="E794" s="43">
        <v>7169.03</v>
      </c>
      <c r="F794" s="43"/>
      <c r="G794" s="25">
        <f t="shared" si="167"/>
        <v>0</v>
      </c>
      <c r="H794" s="25" t="str">
        <f t="shared" si="173"/>
        <v>F</v>
      </c>
      <c r="I794" s="43">
        <v>107.1</v>
      </c>
      <c r="J794" s="43">
        <v>40.6</v>
      </c>
      <c r="K794">
        <f t="shared" si="171"/>
        <v>247.73500000000001</v>
      </c>
      <c r="L794">
        <f t="shared" si="166"/>
        <v>259.73199999999997</v>
      </c>
      <c r="M794" s="26">
        <f>AVERAGE(K794:L794)</f>
        <v>253.73349999999999</v>
      </c>
      <c r="AD794">
        <f>N792</f>
        <v>235.96716666666666</v>
      </c>
      <c r="AE794" s="31">
        <f>O772</f>
        <v>244.46299999999999</v>
      </c>
      <c r="AF794" s="37">
        <f t="shared" si="172"/>
        <v>255.49764767021958</v>
      </c>
      <c r="AG794" s="37">
        <f t="shared" si="172"/>
        <v>233.42835232978041</v>
      </c>
    </row>
    <row r="795" spans="1:33" ht="17" thickTop="1" thickBot="1" x14ac:dyDescent="0.25">
      <c r="D795" t="s">
        <v>208</v>
      </c>
      <c r="E795">
        <f>AVERAGE(E792:E794)</f>
        <v>8824.6566666666658</v>
      </c>
      <c r="F795" t="e">
        <f>AVERAGE(F792:F794)</f>
        <v>#DIV/0!</v>
      </c>
      <c r="G795" s="25" t="e">
        <f t="shared" si="167"/>
        <v>#DIV/0!</v>
      </c>
      <c r="H795" s="25" t="e">
        <f t="shared" si="173"/>
        <v>#DIV/0!</v>
      </c>
      <c r="I795">
        <f>AVERAGE(I792:I794)</f>
        <v>111.43333333333332</v>
      </c>
      <c r="J795">
        <f>AVERAGE(J792:J794)</f>
        <v>44.466666666666669</v>
      </c>
      <c r="K795">
        <f t="shared" si="171"/>
        <v>238.41833333333338</v>
      </c>
      <c r="L795">
        <f t="shared" si="166"/>
        <v>233.51599999999996</v>
      </c>
      <c r="M795" s="26"/>
    </row>
    <row r="796" spans="1:33" s="25" customFormat="1" ht="17" thickTop="1" thickBot="1" x14ac:dyDescent="0.25">
      <c r="A796" s="23" t="s">
        <v>204</v>
      </c>
      <c r="B796" s="24" t="s">
        <v>261</v>
      </c>
      <c r="C796" s="25">
        <v>1</v>
      </c>
      <c r="D796" s="25">
        <v>1</v>
      </c>
      <c r="E796" s="25">
        <v>7169.03</v>
      </c>
      <c r="G796" s="25">
        <f t="shared" si="167"/>
        <v>0</v>
      </c>
      <c r="H796" s="25" t="str">
        <f t="shared" si="173"/>
        <v>F</v>
      </c>
      <c r="I796" s="25">
        <v>148.1</v>
      </c>
      <c r="J796" s="25">
        <v>65.599999999999994</v>
      </c>
      <c r="K796" s="25">
        <f t="shared" si="171"/>
        <v>159.58500000000004</v>
      </c>
      <c r="L796" s="25">
        <f t="shared" si="166"/>
        <v>90.232000000000028</v>
      </c>
      <c r="M796" s="26">
        <f>AVERAGE(K796:L796)</f>
        <v>124.90850000000003</v>
      </c>
      <c r="N796" s="27">
        <f>AVERAGE(M796:M798)</f>
        <v>84.652666666666661</v>
      </c>
      <c r="O796" s="45">
        <f>AVERAGE(N796,N800,N804,N808,N812,N816)</f>
        <v>90.376777777777775</v>
      </c>
      <c r="P796" s="25">
        <f>AVERAGE(K796:K798,K800:K802,K804:K806,K808:K810,K812:K814,K816:K818)</f>
        <v>149.43222222222221</v>
      </c>
      <c r="Q796" s="25">
        <f>AVERAGE(L796:L798,L800:L802,L804:L806,L808:L810,L812:L814,L816:L818)</f>
        <v>31.321333333333314</v>
      </c>
      <c r="S796" s="46">
        <f>_xlfn.STDEV.S(M796:M798,M800:M802,M804,M808:M810,M812:M814,M816:M818, M806, M805)</f>
        <v>36.176560790436945</v>
      </c>
      <c r="T796">
        <f t="shared" ref="T796:U796" si="174">AVERAGE(I796:I819)</f>
        <v>152.82222222222222</v>
      </c>
      <c r="U796">
        <f t="shared" si="174"/>
        <v>74.288888888888906</v>
      </c>
      <c r="AD796" s="31">
        <f>$N$796</f>
        <v>84.652666666666661</v>
      </c>
      <c r="AE796" s="31">
        <f>O796</f>
        <v>90.376777777777775</v>
      </c>
      <c r="AF796" s="47">
        <f>O796+S796</f>
        <v>126.55333856821471</v>
      </c>
      <c r="AG796" s="47">
        <f>O796-S796</f>
        <v>54.200216987340831</v>
      </c>
    </row>
    <row r="797" spans="1:33" ht="17" thickTop="1" thickBot="1" x14ac:dyDescent="0.25">
      <c r="A797" s="33" t="s">
        <v>206</v>
      </c>
      <c r="D797">
        <v>2</v>
      </c>
      <c r="E797">
        <v>3475.78</v>
      </c>
      <c r="G797" s="25">
        <f t="shared" si="167"/>
        <v>0</v>
      </c>
      <c r="H797" s="25" t="str">
        <f t="shared" si="173"/>
        <v>F</v>
      </c>
      <c r="I797">
        <v>150.1</v>
      </c>
      <c r="J797">
        <v>97.8</v>
      </c>
      <c r="K797">
        <f t="shared" si="171"/>
        <v>155.28500000000003</v>
      </c>
      <c r="L797">
        <f t="shared" si="166"/>
        <v>-128.08400000000006</v>
      </c>
      <c r="M797" s="26">
        <f>AVERAGE(K797:L797)</f>
        <v>13.600499999999982</v>
      </c>
      <c r="AD797">
        <f>N796</f>
        <v>84.652666666666661</v>
      </c>
      <c r="AE797" s="31">
        <f>O796</f>
        <v>90.376777777777775</v>
      </c>
      <c r="AF797" s="37">
        <f t="shared" ref="AF797:AG812" si="175">AF796</f>
        <v>126.55333856821471</v>
      </c>
      <c r="AG797" s="37">
        <f t="shared" si="175"/>
        <v>54.200216987340831</v>
      </c>
    </row>
    <row r="798" spans="1:33" ht="17" thickTop="1" thickBot="1" x14ac:dyDescent="0.25">
      <c r="A798" s="33" t="s">
        <v>207</v>
      </c>
      <c r="D798">
        <v>3</v>
      </c>
      <c r="E798">
        <v>14804.24</v>
      </c>
      <c r="G798" s="25">
        <f t="shared" si="167"/>
        <v>0</v>
      </c>
      <c r="H798" s="25" t="str">
        <f t="shared" si="173"/>
        <v>F</v>
      </c>
      <c r="I798" s="38">
        <v>152.80000000000001</v>
      </c>
      <c r="J798" s="38">
        <v>66.900000000000006</v>
      </c>
      <c r="K798">
        <f t="shared" si="171"/>
        <v>149.47999999999996</v>
      </c>
      <c r="L798">
        <f t="shared" si="166"/>
        <v>81.41799999999995</v>
      </c>
      <c r="M798" s="26">
        <f>AVERAGE(K798:L798)</f>
        <v>115.44899999999996</v>
      </c>
      <c r="AD798">
        <f>N796</f>
        <v>84.652666666666661</v>
      </c>
      <c r="AE798" s="31">
        <f>O796</f>
        <v>90.376777777777775</v>
      </c>
      <c r="AF798" s="37">
        <f t="shared" si="175"/>
        <v>126.55333856821471</v>
      </c>
      <c r="AG798" s="37">
        <f t="shared" si="175"/>
        <v>54.200216987340831</v>
      </c>
    </row>
    <row r="799" spans="1:33" ht="17" thickTop="1" thickBot="1" x14ac:dyDescent="0.25">
      <c r="D799" t="s">
        <v>208</v>
      </c>
      <c r="E799">
        <f>AVERAGE(E796:E798)</f>
        <v>8483.0166666666664</v>
      </c>
      <c r="F799" t="e">
        <f>AVERAGE(F796:F798)</f>
        <v>#DIV/0!</v>
      </c>
      <c r="G799" s="25" t="e">
        <f t="shared" si="167"/>
        <v>#DIV/0!</v>
      </c>
      <c r="H799" s="25" t="e">
        <f t="shared" si="173"/>
        <v>#DIV/0!</v>
      </c>
      <c r="I799">
        <f>AVERAGE(I796:I798)</f>
        <v>150.33333333333334</v>
      </c>
      <c r="J799">
        <f>AVERAGE(J796:J798)</f>
        <v>76.766666666666666</v>
      </c>
      <c r="K799">
        <f t="shared" si="171"/>
        <v>154.7833333333333</v>
      </c>
      <c r="L799">
        <f t="shared" si="166"/>
        <v>14.521999999999935</v>
      </c>
      <c r="M799" s="26"/>
      <c r="AE799" s="31">
        <f>O796</f>
        <v>90.376777777777775</v>
      </c>
      <c r="AF799" s="37">
        <f t="shared" si="175"/>
        <v>126.55333856821471</v>
      </c>
      <c r="AG799" s="37">
        <f t="shared" si="175"/>
        <v>54.200216987340831</v>
      </c>
    </row>
    <row r="800" spans="1:33" ht="17" thickTop="1" thickBot="1" x14ac:dyDescent="0.25">
      <c r="A800" s="33" t="s">
        <v>209</v>
      </c>
      <c r="C800" s="29">
        <v>2</v>
      </c>
      <c r="D800" s="29">
        <v>1</v>
      </c>
      <c r="E800">
        <v>10697.92</v>
      </c>
      <c r="G800" s="25">
        <f t="shared" si="167"/>
        <v>0</v>
      </c>
      <c r="H800" s="25" t="str">
        <f t="shared" si="173"/>
        <v>F</v>
      </c>
      <c r="I800" s="38">
        <v>149.80000000000001</v>
      </c>
      <c r="J800" s="38">
        <v>64.8</v>
      </c>
      <c r="K800">
        <f t="shared" si="171"/>
        <v>155.93</v>
      </c>
      <c r="L800">
        <f t="shared" si="166"/>
        <v>95.656000000000006</v>
      </c>
      <c r="M800" s="26">
        <f>AVERAGE(K800:L800)</f>
        <v>125.79300000000001</v>
      </c>
      <c r="N800" s="27">
        <f>AVERAGE(M800:M802)</f>
        <v>106.91299999999997</v>
      </c>
      <c r="AD800" s="39">
        <f>$N$800</f>
        <v>106.91299999999997</v>
      </c>
      <c r="AE800" s="31">
        <f>O796</f>
        <v>90.376777777777775</v>
      </c>
      <c r="AF800" s="37">
        <f t="shared" si="175"/>
        <v>126.55333856821471</v>
      </c>
      <c r="AG800" s="37">
        <f t="shared" si="175"/>
        <v>54.200216987340831</v>
      </c>
    </row>
    <row r="801" spans="1:33" ht="17" thickTop="1" thickBot="1" x14ac:dyDescent="0.25">
      <c r="A801" s="33" t="s">
        <v>210</v>
      </c>
      <c r="D801">
        <v>2</v>
      </c>
      <c r="E801">
        <v>64.8</v>
      </c>
      <c r="G801" s="25">
        <f t="shared" si="167"/>
        <v>0</v>
      </c>
      <c r="H801" s="25" t="str">
        <f t="shared" si="173"/>
        <v>F</v>
      </c>
      <c r="I801" s="38">
        <v>155.80000000000001</v>
      </c>
      <c r="J801" s="38">
        <v>69.2</v>
      </c>
      <c r="K801">
        <f t="shared" si="171"/>
        <v>143.02999999999997</v>
      </c>
      <c r="L801">
        <f t="shared" si="166"/>
        <v>65.823999999999955</v>
      </c>
      <c r="M801" s="26">
        <f>AVERAGE(K801:L801)</f>
        <v>104.42699999999996</v>
      </c>
      <c r="AD801" s="39">
        <f>$N$800</f>
        <v>106.91299999999997</v>
      </c>
      <c r="AE801" s="31">
        <f>O796</f>
        <v>90.376777777777775</v>
      </c>
      <c r="AF801" s="37">
        <f t="shared" si="175"/>
        <v>126.55333856821471</v>
      </c>
      <c r="AG801" s="37">
        <f t="shared" si="175"/>
        <v>54.200216987340831</v>
      </c>
    </row>
    <row r="802" spans="1:33" ht="17" thickTop="1" thickBot="1" x14ac:dyDescent="0.25">
      <c r="A802" s="33" t="s">
        <v>211</v>
      </c>
      <c r="D802">
        <v>3</v>
      </c>
      <c r="E802">
        <v>7004.69</v>
      </c>
      <c r="G802" s="25">
        <f t="shared" si="167"/>
        <v>0</v>
      </c>
      <c r="H802" s="25" t="str">
        <f t="shared" si="173"/>
        <v>F</v>
      </c>
      <c r="I802" s="38">
        <v>161.80000000000001</v>
      </c>
      <c r="J802" s="38">
        <v>71.400000000000006</v>
      </c>
      <c r="K802">
        <f t="shared" si="171"/>
        <v>130.13</v>
      </c>
      <c r="L802">
        <f t="shared" si="166"/>
        <v>50.907999999999959</v>
      </c>
      <c r="M802" s="26">
        <f>AVERAGE(K802:L802)</f>
        <v>90.518999999999977</v>
      </c>
      <c r="AD802" s="39">
        <f>$N$800</f>
        <v>106.91299999999997</v>
      </c>
      <c r="AE802" s="31">
        <f>O796</f>
        <v>90.376777777777775</v>
      </c>
      <c r="AF802" s="37">
        <f t="shared" si="175"/>
        <v>126.55333856821471</v>
      </c>
      <c r="AG802" s="37">
        <f t="shared" si="175"/>
        <v>54.200216987340831</v>
      </c>
    </row>
    <row r="803" spans="1:33" ht="17" thickTop="1" thickBot="1" x14ac:dyDescent="0.25">
      <c r="D803" t="s">
        <v>208</v>
      </c>
      <c r="E803">
        <f>AVERAGE(E800:E802)</f>
        <v>5922.47</v>
      </c>
      <c r="F803" t="e">
        <f>AVERAGE(F800:F802)</f>
        <v>#DIV/0!</v>
      </c>
      <c r="G803" s="25" t="e">
        <f t="shared" si="167"/>
        <v>#DIV/0!</v>
      </c>
      <c r="H803" s="25" t="e">
        <f t="shared" si="173"/>
        <v>#DIV/0!</v>
      </c>
      <c r="I803">
        <f>AVERAGE(I800:I802)</f>
        <v>155.80000000000001</v>
      </c>
      <c r="J803">
        <f>AVERAGE(J800:J802)</f>
        <v>68.466666666666669</v>
      </c>
      <c r="K803">
        <f t="shared" si="171"/>
        <v>143.02999999999997</v>
      </c>
      <c r="L803">
        <f t="shared" si="166"/>
        <v>70.795999999999992</v>
      </c>
      <c r="M803" s="26"/>
      <c r="AE803" s="31">
        <f>O796</f>
        <v>90.376777777777775</v>
      </c>
      <c r="AF803" s="37">
        <f t="shared" si="175"/>
        <v>126.55333856821471</v>
      </c>
      <c r="AG803" s="37">
        <f t="shared" si="175"/>
        <v>54.200216987340831</v>
      </c>
    </row>
    <row r="804" spans="1:33" ht="17" thickTop="1" thickBot="1" x14ac:dyDescent="0.25">
      <c r="A804" s="33" t="s">
        <v>212</v>
      </c>
      <c r="C804" s="29">
        <v>3</v>
      </c>
      <c r="D804" s="29">
        <v>1</v>
      </c>
      <c r="E804" s="29">
        <v>3390.92</v>
      </c>
      <c r="F804" s="29"/>
      <c r="G804" s="25">
        <f t="shared" si="167"/>
        <v>0</v>
      </c>
      <c r="H804" s="25" t="str">
        <f t="shared" si="173"/>
        <v>F</v>
      </c>
      <c r="I804" s="29">
        <v>163</v>
      </c>
      <c r="J804" s="29">
        <v>88.7</v>
      </c>
      <c r="K804">
        <f t="shared" si="171"/>
        <v>127.55000000000001</v>
      </c>
      <c r="L804">
        <f t="shared" si="166"/>
        <v>-66.386000000000081</v>
      </c>
      <c r="M804" s="26">
        <f>AVERAGE(K804:L804)</f>
        <v>30.581999999999965</v>
      </c>
      <c r="N804" s="27">
        <f>AVERAGE(M804:M806)</f>
        <v>57.776166666666661</v>
      </c>
      <c r="AD804" s="39">
        <f>N804</f>
        <v>57.776166666666661</v>
      </c>
      <c r="AE804" s="31">
        <f>O796</f>
        <v>90.376777777777775</v>
      </c>
      <c r="AF804" s="37">
        <f t="shared" si="175"/>
        <v>126.55333856821471</v>
      </c>
      <c r="AG804" s="37">
        <f t="shared" si="175"/>
        <v>54.200216987340831</v>
      </c>
    </row>
    <row r="805" spans="1:33" ht="17" thickTop="1" thickBot="1" x14ac:dyDescent="0.25">
      <c r="A805" s="33" t="s">
        <v>213</v>
      </c>
      <c r="D805">
        <v>2</v>
      </c>
      <c r="E805" s="38">
        <v>6892.71</v>
      </c>
      <c r="F805" s="38"/>
      <c r="G805" s="25">
        <f t="shared" si="167"/>
        <v>0</v>
      </c>
      <c r="H805" s="25" t="str">
        <f t="shared" si="173"/>
        <v>F</v>
      </c>
      <c r="I805" s="38">
        <v>165</v>
      </c>
      <c r="J805" s="38">
        <v>76.099999999999994</v>
      </c>
      <c r="K805">
        <f t="shared" si="171"/>
        <v>123.25</v>
      </c>
      <c r="L805">
        <f t="shared" si="166"/>
        <v>19.04200000000003</v>
      </c>
      <c r="M805" s="26">
        <f>AVERAGE(K805:L805)</f>
        <v>71.146000000000015</v>
      </c>
      <c r="AD805">
        <f>N804</f>
        <v>57.776166666666661</v>
      </c>
      <c r="AE805" s="31">
        <f>O796</f>
        <v>90.376777777777775</v>
      </c>
      <c r="AF805" s="37">
        <f t="shared" si="175"/>
        <v>126.55333856821471</v>
      </c>
      <c r="AG805" s="37">
        <f t="shared" si="175"/>
        <v>54.200216987340831</v>
      </c>
    </row>
    <row r="806" spans="1:33" ht="17" thickTop="1" thickBot="1" x14ac:dyDescent="0.25">
      <c r="A806" s="33" t="s">
        <v>214</v>
      </c>
      <c r="D806">
        <v>3</v>
      </c>
      <c r="E806" s="38">
        <v>10702.49</v>
      </c>
      <c r="F806" s="38"/>
      <c r="G806" s="25">
        <f t="shared" si="167"/>
        <v>0</v>
      </c>
      <c r="H806" s="25" t="str">
        <f t="shared" si="173"/>
        <v>F</v>
      </c>
      <c r="I806" s="38">
        <v>167.1</v>
      </c>
      <c r="J806" s="38">
        <v>75.3</v>
      </c>
      <c r="K806">
        <f t="shared" si="171"/>
        <v>118.73500000000001</v>
      </c>
      <c r="L806">
        <f t="shared" si="166"/>
        <v>24.466000000000008</v>
      </c>
      <c r="M806" s="26">
        <f>AVERAGE(K806:L806)</f>
        <v>71.600500000000011</v>
      </c>
      <c r="AD806">
        <f>N804</f>
        <v>57.776166666666661</v>
      </c>
      <c r="AE806" s="31">
        <f>O796</f>
        <v>90.376777777777775</v>
      </c>
      <c r="AF806" s="37">
        <f t="shared" si="175"/>
        <v>126.55333856821471</v>
      </c>
      <c r="AG806" s="37">
        <f t="shared" si="175"/>
        <v>54.200216987340831</v>
      </c>
    </row>
    <row r="807" spans="1:33" ht="17" thickTop="1" thickBot="1" x14ac:dyDescent="0.25">
      <c r="D807" t="s">
        <v>208</v>
      </c>
      <c r="E807">
        <f>AVERAGE(E804:E806)</f>
        <v>6995.3733333333339</v>
      </c>
      <c r="F807" t="e">
        <f>AVERAGE(F804:F806)</f>
        <v>#DIV/0!</v>
      </c>
      <c r="G807" s="25" t="e">
        <f t="shared" si="167"/>
        <v>#DIV/0!</v>
      </c>
      <c r="H807" s="25" t="e">
        <f t="shared" si="173"/>
        <v>#DIV/0!</v>
      </c>
      <c r="I807">
        <f>AVERAGE(I804:I806)</f>
        <v>165.03333333333333</v>
      </c>
      <c r="J807">
        <f>AVERAGE(J804:J806)</f>
        <v>80.033333333333346</v>
      </c>
      <c r="K807">
        <f t="shared" si="171"/>
        <v>123.17833333333334</v>
      </c>
      <c r="L807">
        <f t="shared" si="166"/>
        <v>-7.62600000000009</v>
      </c>
      <c r="M807" s="26"/>
      <c r="AE807" s="31">
        <f>O796</f>
        <v>90.376777777777775</v>
      </c>
      <c r="AF807" s="37">
        <f t="shared" si="175"/>
        <v>126.55333856821471</v>
      </c>
      <c r="AG807" s="37">
        <f t="shared" si="175"/>
        <v>54.200216987340831</v>
      </c>
    </row>
    <row r="808" spans="1:33" ht="17" thickTop="1" thickBot="1" x14ac:dyDescent="0.25">
      <c r="A808" s="33" t="s">
        <v>215</v>
      </c>
      <c r="C808" s="29">
        <v>4</v>
      </c>
      <c r="D808" s="29">
        <v>1</v>
      </c>
      <c r="E808" s="29">
        <v>10702.49</v>
      </c>
      <c r="F808" s="29"/>
      <c r="G808" s="25">
        <f t="shared" si="167"/>
        <v>0</v>
      </c>
      <c r="H808" s="25" t="str">
        <f t="shared" si="173"/>
        <v>F</v>
      </c>
      <c r="I808" s="29">
        <v>167.1</v>
      </c>
      <c r="J808" s="29">
        <v>75.3</v>
      </c>
      <c r="K808">
        <f t="shared" si="171"/>
        <v>118.73500000000001</v>
      </c>
      <c r="L808">
        <f t="shared" si="166"/>
        <v>24.466000000000008</v>
      </c>
      <c r="M808" s="26">
        <f>AVERAGE(K808:L808)</f>
        <v>71.600500000000011</v>
      </c>
      <c r="N808" s="27">
        <f>AVERAGE(M808:M810)</f>
        <v>108.08516666666667</v>
      </c>
      <c r="AD808" s="39">
        <f>N808</f>
        <v>108.08516666666667</v>
      </c>
      <c r="AE808" s="31">
        <f>O796</f>
        <v>90.376777777777775</v>
      </c>
      <c r="AF808" s="37">
        <f t="shared" si="175"/>
        <v>126.55333856821471</v>
      </c>
      <c r="AG808" s="37">
        <f t="shared" si="175"/>
        <v>54.200216987340831</v>
      </c>
    </row>
    <row r="809" spans="1:33" ht="17" thickTop="1" thickBot="1" x14ac:dyDescent="0.25">
      <c r="A809" s="33" t="s">
        <v>216</v>
      </c>
      <c r="D809">
        <v>2</v>
      </c>
      <c r="E809" s="38">
        <v>9442.65</v>
      </c>
      <c r="F809" s="38"/>
      <c r="G809" s="25">
        <f t="shared" si="167"/>
        <v>0</v>
      </c>
      <c r="H809" s="25" t="str">
        <f t="shared" si="173"/>
        <v>F</v>
      </c>
      <c r="I809" s="38">
        <v>142.5</v>
      </c>
      <c r="J809" s="38">
        <v>66.3</v>
      </c>
      <c r="K809">
        <f t="shared" si="171"/>
        <v>171.625</v>
      </c>
      <c r="L809">
        <f t="shared" si="166"/>
        <v>85.48599999999999</v>
      </c>
      <c r="M809" s="26">
        <f>AVERAGE(K809:L809)</f>
        <v>128.55549999999999</v>
      </c>
      <c r="AD809">
        <f>N808</f>
        <v>108.08516666666667</v>
      </c>
      <c r="AE809" s="31">
        <f>O796</f>
        <v>90.376777777777775</v>
      </c>
      <c r="AF809" s="37">
        <f t="shared" si="175"/>
        <v>126.55333856821471</v>
      </c>
      <c r="AG809" s="37">
        <f t="shared" si="175"/>
        <v>54.200216987340831</v>
      </c>
    </row>
    <row r="810" spans="1:33" ht="17" thickTop="1" thickBot="1" x14ac:dyDescent="0.25">
      <c r="A810" s="33" t="s">
        <v>217</v>
      </c>
      <c r="D810">
        <v>3</v>
      </c>
      <c r="E810">
        <v>10743.52</v>
      </c>
      <c r="F810" s="38"/>
      <c r="G810" s="25">
        <f t="shared" si="167"/>
        <v>0</v>
      </c>
      <c r="H810" s="25" t="str">
        <f t="shared" si="173"/>
        <v>F</v>
      </c>
      <c r="I810" s="38">
        <v>137.5</v>
      </c>
      <c r="J810" s="38">
        <v>69.2</v>
      </c>
      <c r="K810">
        <f t="shared" si="171"/>
        <v>182.375</v>
      </c>
      <c r="L810">
        <f t="shared" si="166"/>
        <v>65.823999999999955</v>
      </c>
      <c r="M810" s="26">
        <f>AVERAGE(K810:L810)</f>
        <v>124.09949999999998</v>
      </c>
      <c r="AD810">
        <f>N808</f>
        <v>108.08516666666667</v>
      </c>
      <c r="AE810" s="31">
        <f>O796</f>
        <v>90.376777777777775</v>
      </c>
      <c r="AF810" s="37">
        <f t="shared" si="175"/>
        <v>126.55333856821471</v>
      </c>
      <c r="AG810" s="37">
        <f t="shared" si="175"/>
        <v>54.200216987340831</v>
      </c>
    </row>
    <row r="811" spans="1:33" ht="17" thickTop="1" thickBot="1" x14ac:dyDescent="0.25">
      <c r="D811" t="s">
        <v>208</v>
      </c>
      <c r="E811">
        <f>AVERAGE(E808:E810)</f>
        <v>10296.219999999999</v>
      </c>
      <c r="F811" t="e">
        <f>AVERAGE(F808:F810)</f>
        <v>#DIV/0!</v>
      </c>
      <c r="G811" s="25" t="e">
        <f t="shared" si="167"/>
        <v>#DIV/0!</v>
      </c>
      <c r="H811" s="25" t="e">
        <f t="shared" si="173"/>
        <v>#DIV/0!</v>
      </c>
      <c r="I811">
        <f>AVERAGE(I808:I810)</f>
        <v>149.03333333333333</v>
      </c>
      <c r="J811">
        <f>AVERAGE(J808:J810)</f>
        <v>70.266666666666666</v>
      </c>
      <c r="K811">
        <f t="shared" si="171"/>
        <v>157.57833333333338</v>
      </c>
      <c r="L811">
        <f t="shared" si="166"/>
        <v>58.591999999999985</v>
      </c>
      <c r="M811" s="26"/>
      <c r="AE811" s="31">
        <f>O796</f>
        <v>90.376777777777775</v>
      </c>
      <c r="AF811" s="37">
        <f t="shared" si="175"/>
        <v>126.55333856821471</v>
      </c>
      <c r="AG811" s="37">
        <f t="shared" si="175"/>
        <v>54.200216987340831</v>
      </c>
    </row>
    <row r="812" spans="1:33" ht="17" thickTop="1" thickBot="1" x14ac:dyDescent="0.25">
      <c r="A812" s="33" t="s">
        <v>218</v>
      </c>
      <c r="C812" s="29">
        <v>5</v>
      </c>
      <c r="D812" s="29">
        <v>1</v>
      </c>
      <c r="E812" s="29">
        <v>69.2</v>
      </c>
      <c r="F812" s="29"/>
      <c r="G812" s="25">
        <f t="shared" si="167"/>
        <v>0</v>
      </c>
      <c r="H812" s="25" t="str">
        <f t="shared" si="173"/>
        <v>F</v>
      </c>
      <c r="I812" s="29">
        <v>142.5</v>
      </c>
      <c r="J812" s="29">
        <v>64.900000000000006</v>
      </c>
      <c r="K812">
        <f t="shared" si="171"/>
        <v>171.625</v>
      </c>
      <c r="L812">
        <f t="shared" si="166"/>
        <v>94.977999999999952</v>
      </c>
      <c r="M812" s="26">
        <f>AVERAGE(K812:L812)</f>
        <v>133.30149999999998</v>
      </c>
      <c r="N812" s="27">
        <f>AVERAGE(M812:M814)</f>
        <v>116.94916666666666</v>
      </c>
      <c r="AD812" s="39">
        <f>N812</f>
        <v>116.94916666666666</v>
      </c>
      <c r="AE812" s="31">
        <f>O796</f>
        <v>90.376777777777775</v>
      </c>
      <c r="AF812" s="37">
        <f t="shared" si="175"/>
        <v>126.55333856821471</v>
      </c>
      <c r="AG812" s="37">
        <f t="shared" si="175"/>
        <v>54.200216987340831</v>
      </c>
    </row>
    <row r="813" spans="1:33" ht="17" thickTop="1" thickBot="1" x14ac:dyDescent="0.25">
      <c r="A813" s="33" t="s">
        <v>219</v>
      </c>
      <c r="D813">
        <v>2</v>
      </c>
      <c r="E813" s="38">
        <v>7938.93</v>
      </c>
      <c r="F813" s="38"/>
      <c r="G813" s="25">
        <f t="shared" si="167"/>
        <v>0</v>
      </c>
      <c r="H813" s="25" t="str">
        <f t="shared" si="173"/>
        <v>F</v>
      </c>
      <c r="I813" s="38">
        <v>146.5</v>
      </c>
      <c r="J813" s="38">
        <v>71.7</v>
      </c>
      <c r="K813">
        <f t="shared" si="171"/>
        <v>163.02500000000003</v>
      </c>
      <c r="L813">
        <f t="shared" si="166"/>
        <v>48.873999999999967</v>
      </c>
      <c r="M813" s="26">
        <f>AVERAGE(K813:L813)</f>
        <v>105.9495</v>
      </c>
      <c r="AD813">
        <f>N812</f>
        <v>116.94916666666666</v>
      </c>
      <c r="AE813" s="31">
        <f>O796</f>
        <v>90.376777777777775</v>
      </c>
      <c r="AF813" s="37">
        <f t="shared" ref="AF813:AG818" si="176">AF812</f>
        <v>126.55333856821471</v>
      </c>
      <c r="AG813" s="37">
        <f t="shared" si="176"/>
        <v>54.200216987340831</v>
      </c>
    </row>
    <row r="814" spans="1:33" ht="17" thickTop="1" thickBot="1" x14ac:dyDescent="0.25">
      <c r="A814" s="33" t="s">
        <v>220</v>
      </c>
      <c r="D814">
        <v>3</v>
      </c>
      <c r="E814" s="38">
        <v>71.7</v>
      </c>
      <c r="F814" s="38"/>
      <c r="G814" s="25">
        <f t="shared" si="167"/>
        <v>0</v>
      </c>
      <c r="H814" s="25" t="str">
        <f t="shared" si="173"/>
        <v>F</v>
      </c>
      <c r="I814" s="38">
        <v>148.5</v>
      </c>
      <c r="J814" s="38">
        <v>69.400000000000006</v>
      </c>
      <c r="K814">
        <f t="shared" si="171"/>
        <v>158.72500000000002</v>
      </c>
      <c r="L814">
        <f t="shared" si="166"/>
        <v>64.467999999999961</v>
      </c>
      <c r="M814" s="48">
        <f>AVERAGE(K814:L814)</f>
        <v>111.59649999999999</v>
      </c>
      <c r="AD814">
        <f>N812</f>
        <v>116.94916666666666</v>
      </c>
      <c r="AE814" s="31">
        <f>O796</f>
        <v>90.376777777777775</v>
      </c>
      <c r="AF814" s="37">
        <f t="shared" si="176"/>
        <v>126.55333856821471</v>
      </c>
      <c r="AG814" s="37">
        <f t="shared" si="176"/>
        <v>54.200216987340831</v>
      </c>
    </row>
    <row r="815" spans="1:33" ht="17" thickTop="1" thickBot="1" x14ac:dyDescent="0.25">
      <c r="D815" t="s">
        <v>208</v>
      </c>
      <c r="E815">
        <f>AVERAGE(E812:E814)</f>
        <v>2693.2766666666666</v>
      </c>
      <c r="F815" t="e">
        <f>AVERAGE(F812:F814)</f>
        <v>#DIV/0!</v>
      </c>
      <c r="G815" s="25" t="e">
        <f t="shared" si="167"/>
        <v>#DIV/0!</v>
      </c>
      <c r="H815" s="25" t="e">
        <f t="shared" si="173"/>
        <v>#DIV/0!</v>
      </c>
      <c r="I815">
        <f>AVERAGE(I812:I814)</f>
        <v>145.83333333333334</v>
      </c>
      <c r="J815">
        <f>AVERAGE(J812:J814)</f>
        <v>68.666666666666671</v>
      </c>
      <c r="K815">
        <f t="shared" si="171"/>
        <v>164.45833333333331</v>
      </c>
      <c r="L815">
        <f t="shared" si="166"/>
        <v>69.439999999999941</v>
      </c>
      <c r="M815" s="26"/>
      <c r="AE815" s="31">
        <f>O796</f>
        <v>90.376777777777775</v>
      </c>
      <c r="AF815" s="37">
        <f t="shared" si="176"/>
        <v>126.55333856821471</v>
      </c>
      <c r="AG815" s="37">
        <f t="shared" si="176"/>
        <v>54.200216987340831</v>
      </c>
    </row>
    <row r="816" spans="1:33" ht="17" thickTop="1" thickBot="1" x14ac:dyDescent="0.25">
      <c r="A816" s="33" t="s">
        <v>221</v>
      </c>
      <c r="C816" s="41">
        <v>6</v>
      </c>
      <c r="D816" s="41">
        <v>1</v>
      </c>
      <c r="E816" s="41">
        <v>1990.71</v>
      </c>
      <c r="F816" s="41"/>
      <c r="G816" s="25">
        <f t="shared" si="167"/>
        <v>0</v>
      </c>
      <c r="H816" s="25" t="str">
        <f t="shared" si="173"/>
        <v>F</v>
      </c>
      <c r="I816" s="41">
        <v>149.5</v>
      </c>
      <c r="J816" s="41">
        <v>88.1</v>
      </c>
      <c r="K816">
        <f t="shared" si="171"/>
        <v>156.57499999999999</v>
      </c>
      <c r="L816">
        <f t="shared" si="166"/>
        <v>-62.317999999999984</v>
      </c>
      <c r="M816" s="26">
        <f>AVERAGE(K816:L816)</f>
        <v>47.128500000000003</v>
      </c>
      <c r="N816" s="27">
        <f>AVERAGE(M816:M818)</f>
        <v>67.884500000000017</v>
      </c>
      <c r="AD816" s="42">
        <f>N816</f>
        <v>67.884500000000017</v>
      </c>
      <c r="AE816" s="31">
        <f>O796</f>
        <v>90.376777777777775</v>
      </c>
      <c r="AF816" s="37">
        <f t="shared" si="176"/>
        <v>126.55333856821471</v>
      </c>
      <c r="AG816" s="37">
        <f t="shared" si="176"/>
        <v>54.200216987340831</v>
      </c>
    </row>
    <row r="817" spans="1:33" ht="17" thickTop="1" thickBot="1" x14ac:dyDescent="0.25">
      <c r="A817" s="33" t="s">
        <v>222</v>
      </c>
      <c r="D817">
        <v>2</v>
      </c>
      <c r="E817" s="43">
        <v>5617</v>
      </c>
      <c r="F817" s="43"/>
      <c r="G817" s="25">
        <f t="shared" si="167"/>
        <v>0</v>
      </c>
      <c r="H817" s="25" t="str">
        <f t="shared" si="173"/>
        <v>F</v>
      </c>
      <c r="I817" s="43">
        <v>150.6</v>
      </c>
      <c r="J817" s="43">
        <v>85.6</v>
      </c>
      <c r="K817">
        <f t="shared" si="171"/>
        <v>154.21000000000004</v>
      </c>
      <c r="L817">
        <f t="shared" si="166"/>
        <v>-45.367999999999938</v>
      </c>
      <c r="M817" s="26">
        <f>AVERAGE(K817:L817)</f>
        <v>54.421000000000049</v>
      </c>
      <c r="AD817">
        <f>N816</f>
        <v>67.884500000000017</v>
      </c>
      <c r="AE817" s="31">
        <f>O796</f>
        <v>90.376777777777775</v>
      </c>
      <c r="AF817" s="37">
        <f t="shared" si="176"/>
        <v>126.55333856821471</v>
      </c>
      <c r="AG817" s="37">
        <f t="shared" si="176"/>
        <v>54.200216987340831</v>
      </c>
    </row>
    <row r="818" spans="1:33" ht="17" thickTop="1" thickBot="1" x14ac:dyDescent="0.25">
      <c r="A818" s="33" t="s">
        <v>223</v>
      </c>
      <c r="D818">
        <v>3</v>
      </c>
      <c r="E818" s="43">
        <v>4665.7299999999996</v>
      </c>
      <c r="F818" s="43"/>
      <c r="G818" s="25">
        <f t="shared" si="167"/>
        <v>0</v>
      </c>
      <c r="H818" s="25" t="str">
        <f t="shared" si="173"/>
        <v>F</v>
      </c>
      <c r="I818" s="43">
        <v>152.6</v>
      </c>
      <c r="J818" s="43">
        <v>70.900000000000006</v>
      </c>
      <c r="K818">
        <f t="shared" si="171"/>
        <v>149.91000000000003</v>
      </c>
      <c r="L818">
        <f t="shared" si="166"/>
        <v>54.297999999999945</v>
      </c>
      <c r="M818" s="26">
        <f>AVERAGE(K818:L818)</f>
        <v>102.10399999999998</v>
      </c>
      <c r="AD818">
        <f>N816</f>
        <v>67.884500000000017</v>
      </c>
      <c r="AE818" s="31">
        <f>O796</f>
        <v>90.376777777777775</v>
      </c>
      <c r="AF818" s="37">
        <f t="shared" si="176"/>
        <v>126.55333856821471</v>
      </c>
      <c r="AG818" s="37">
        <f t="shared" si="176"/>
        <v>54.200216987340831</v>
      </c>
    </row>
    <row r="819" spans="1:33" ht="17" thickTop="1" thickBot="1" x14ac:dyDescent="0.25">
      <c r="D819" t="s">
        <v>208</v>
      </c>
      <c r="E819">
        <f>AVERAGE(E816:E818)</f>
        <v>4091.1466666666661</v>
      </c>
      <c r="F819" t="e">
        <f>AVERAGE(F816:F818)</f>
        <v>#DIV/0!</v>
      </c>
      <c r="G819" s="25" t="e">
        <f t="shared" si="167"/>
        <v>#DIV/0!</v>
      </c>
      <c r="H819" s="25" t="e">
        <f t="shared" si="173"/>
        <v>#DIV/0!</v>
      </c>
      <c r="I819">
        <f>AVERAGE(I816:I818)</f>
        <v>150.9</v>
      </c>
      <c r="J819">
        <f>AVERAGE(J816:J818)</f>
        <v>81.533333333333331</v>
      </c>
      <c r="K819">
        <f t="shared" si="171"/>
        <v>153.565</v>
      </c>
      <c r="L819">
        <f t="shared" si="166"/>
        <v>-17.796000000000049</v>
      </c>
      <c r="M819" s="26"/>
    </row>
    <row r="820" spans="1:33" s="25" customFormat="1" ht="17" thickTop="1" thickBot="1" x14ac:dyDescent="0.25">
      <c r="A820" s="23" t="s">
        <v>204</v>
      </c>
      <c r="B820" s="24" t="s">
        <v>262</v>
      </c>
      <c r="C820" s="25">
        <v>1</v>
      </c>
      <c r="D820" s="25">
        <v>1</v>
      </c>
      <c r="E820" s="25" t="s">
        <v>259</v>
      </c>
      <c r="G820" s="25" t="e">
        <f t="shared" si="167"/>
        <v>#VALUE!</v>
      </c>
      <c r="H820" s="25" t="e">
        <f t="shared" si="173"/>
        <v>#VALUE!</v>
      </c>
      <c r="I820" s="25">
        <v>137.6</v>
      </c>
      <c r="J820" s="25">
        <v>50</v>
      </c>
      <c r="K820" s="25">
        <f t="shared" si="171"/>
        <v>182.16000000000003</v>
      </c>
      <c r="L820" s="25">
        <f t="shared" ref="L820:L883" si="177">-6.78*J820+535</f>
        <v>196</v>
      </c>
      <c r="M820" s="26">
        <f>AVERAGE(K820:L820)</f>
        <v>189.08</v>
      </c>
      <c r="N820" s="27">
        <f>AVERAGE(M820:M822)</f>
        <v>184.9376666666667</v>
      </c>
      <c r="O820" s="45">
        <f>AVERAGE(N820,N824,N828,N832,N836,N840)</f>
        <v>157.08311111111115</v>
      </c>
      <c r="P820" s="25">
        <f>AVERAGE(K820:K822,K824:K826,K828:K830,K832:K834,K836:K838,K840:K842)</f>
        <v>174.51555555555558</v>
      </c>
      <c r="Q820" s="25">
        <f>AVERAGE(L820:L822,L824:L826,L828:L830,L832:L834,L836:L838,L840:L842)</f>
        <v>139.65066666666667</v>
      </c>
      <c r="S820" s="46">
        <f>_xlfn.STDEV.S(M820:M822,M824:M826,M828,M832:M834,M836:M838,M840:M842, M830, M829)</f>
        <v>28.949302970149645</v>
      </c>
      <c r="T820">
        <f t="shared" ref="T820:U820" si="178">AVERAGE(I820:I843)</f>
        <v>141.15555555555551</v>
      </c>
      <c r="U820">
        <f t="shared" si="178"/>
        <v>58.31111111111111</v>
      </c>
      <c r="AD820" s="31">
        <f>$N$820</f>
        <v>184.9376666666667</v>
      </c>
      <c r="AE820" s="31">
        <f>O820</f>
        <v>157.08311111111115</v>
      </c>
      <c r="AF820" s="47">
        <f>O820+S820</f>
        <v>186.03241408126081</v>
      </c>
      <c r="AG820" s="47">
        <f>O820-S820</f>
        <v>128.13380814096149</v>
      </c>
    </row>
    <row r="821" spans="1:33" ht="17" thickTop="1" thickBot="1" x14ac:dyDescent="0.25">
      <c r="A821" s="33" t="s">
        <v>206</v>
      </c>
      <c r="D821">
        <v>2</v>
      </c>
      <c r="E821">
        <v>9054.68</v>
      </c>
      <c r="G821" s="25">
        <f t="shared" ref="G821:G851" si="179">F821/E821</f>
        <v>0</v>
      </c>
      <c r="H821" s="25" t="str">
        <f t="shared" si="173"/>
        <v>F</v>
      </c>
      <c r="I821">
        <v>134.6</v>
      </c>
      <c r="J821">
        <v>48.8</v>
      </c>
      <c r="K821">
        <f t="shared" si="171"/>
        <v>188.61</v>
      </c>
      <c r="L821">
        <f t="shared" si="177"/>
        <v>204.13600000000002</v>
      </c>
      <c r="M821" s="26">
        <f>AVERAGE(K821:L821)</f>
        <v>196.37300000000002</v>
      </c>
      <c r="AD821">
        <f>N820</f>
        <v>184.9376666666667</v>
      </c>
      <c r="AE821" s="31">
        <f>O820</f>
        <v>157.08311111111115</v>
      </c>
      <c r="AF821" s="37">
        <f t="shared" ref="AF821:AG836" si="180">AF820</f>
        <v>186.03241408126081</v>
      </c>
      <c r="AG821" s="37">
        <f t="shared" si="180"/>
        <v>128.13380814096149</v>
      </c>
    </row>
    <row r="822" spans="1:33" ht="17" thickTop="1" thickBot="1" x14ac:dyDescent="0.25">
      <c r="A822" s="33" t="s">
        <v>207</v>
      </c>
      <c r="D822">
        <v>3</v>
      </c>
      <c r="E822">
        <v>9708.09</v>
      </c>
      <c r="G822" s="25">
        <f t="shared" si="179"/>
        <v>0</v>
      </c>
      <c r="H822" s="25" t="str">
        <f t="shared" si="173"/>
        <v>F</v>
      </c>
      <c r="I822" s="38">
        <v>138.6</v>
      </c>
      <c r="J822" s="38">
        <v>55.5</v>
      </c>
      <c r="K822">
        <f t="shared" si="171"/>
        <v>180.01000000000005</v>
      </c>
      <c r="L822">
        <f t="shared" si="177"/>
        <v>158.70999999999998</v>
      </c>
      <c r="M822" s="26">
        <f>AVERAGE(K822:L822)</f>
        <v>169.36</v>
      </c>
      <c r="AD822">
        <f>N820</f>
        <v>184.9376666666667</v>
      </c>
      <c r="AE822" s="31">
        <f>O820</f>
        <v>157.08311111111115</v>
      </c>
      <c r="AF822" s="37">
        <f t="shared" si="180"/>
        <v>186.03241408126081</v>
      </c>
      <c r="AG822" s="37">
        <f t="shared" si="180"/>
        <v>128.13380814096149</v>
      </c>
    </row>
    <row r="823" spans="1:33" ht="17" thickTop="1" thickBot="1" x14ac:dyDescent="0.25">
      <c r="D823" t="s">
        <v>208</v>
      </c>
      <c r="E823">
        <f>AVERAGE(E820:E822)</f>
        <v>9381.3850000000002</v>
      </c>
      <c r="F823" t="e">
        <f>AVERAGE(F820:F822)</f>
        <v>#DIV/0!</v>
      </c>
      <c r="G823" s="25" t="e">
        <f t="shared" si="179"/>
        <v>#DIV/0!</v>
      </c>
      <c r="H823" s="25" t="e">
        <f t="shared" si="173"/>
        <v>#DIV/0!</v>
      </c>
      <c r="I823">
        <f>AVERAGE(I820:I822)</f>
        <v>136.93333333333331</v>
      </c>
      <c r="J823">
        <f>AVERAGE(J820:J822)</f>
        <v>51.433333333333337</v>
      </c>
      <c r="K823">
        <f t="shared" si="171"/>
        <v>183.59333333333342</v>
      </c>
      <c r="L823">
        <f t="shared" si="177"/>
        <v>186.28199999999998</v>
      </c>
      <c r="M823" s="26"/>
      <c r="AE823" s="31">
        <f>O820</f>
        <v>157.08311111111115</v>
      </c>
      <c r="AF823" s="37">
        <f t="shared" si="180"/>
        <v>186.03241408126081</v>
      </c>
      <c r="AG823" s="37">
        <f t="shared" si="180"/>
        <v>128.13380814096149</v>
      </c>
    </row>
    <row r="824" spans="1:33" ht="17" thickTop="1" thickBot="1" x14ac:dyDescent="0.25">
      <c r="A824" s="33" t="s">
        <v>209</v>
      </c>
      <c r="C824" s="29">
        <v>2</v>
      </c>
      <c r="D824" s="29">
        <v>1</v>
      </c>
      <c r="E824">
        <v>9587.08</v>
      </c>
      <c r="G824" s="25">
        <f t="shared" si="179"/>
        <v>0</v>
      </c>
      <c r="H824" s="25" t="str">
        <f t="shared" si="173"/>
        <v>F</v>
      </c>
      <c r="I824" s="38">
        <v>139.6</v>
      </c>
      <c r="J824" s="38">
        <v>49.8</v>
      </c>
      <c r="K824">
        <f t="shared" si="171"/>
        <v>177.86</v>
      </c>
      <c r="L824">
        <f t="shared" si="177"/>
        <v>197.35599999999999</v>
      </c>
      <c r="M824" s="26">
        <f>AVERAGE(K824:L824)</f>
        <v>187.608</v>
      </c>
      <c r="N824" s="27">
        <f>AVERAGE(M824:M826)</f>
        <v>195.46900000000002</v>
      </c>
      <c r="AD824" s="39">
        <f>$N$824</f>
        <v>195.46900000000002</v>
      </c>
      <c r="AE824" s="31">
        <f>O820</f>
        <v>157.08311111111115</v>
      </c>
      <c r="AF824" s="37">
        <f t="shared" si="180"/>
        <v>186.03241408126081</v>
      </c>
      <c r="AG824" s="37">
        <f t="shared" si="180"/>
        <v>128.13380814096149</v>
      </c>
    </row>
    <row r="825" spans="1:33" ht="17" thickTop="1" thickBot="1" x14ac:dyDescent="0.25">
      <c r="A825" s="33" t="s">
        <v>210</v>
      </c>
      <c r="D825">
        <v>2</v>
      </c>
      <c r="E825">
        <v>16909.830000000002</v>
      </c>
      <c r="G825" s="25">
        <f t="shared" si="179"/>
        <v>0</v>
      </c>
      <c r="H825" s="25" t="str">
        <f t="shared" si="173"/>
        <v>F</v>
      </c>
      <c r="I825" s="38">
        <v>131.6</v>
      </c>
      <c r="J825" s="38">
        <v>48.4</v>
      </c>
      <c r="K825">
        <f t="shared" si="171"/>
        <v>195.06</v>
      </c>
      <c r="L825">
        <f t="shared" si="177"/>
        <v>206.84800000000001</v>
      </c>
      <c r="M825" s="26">
        <f>AVERAGE(K825:L825)</f>
        <v>200.95400000000001</v>
      </c>
      <c r="AD825" s="39">
        <f>$N$824</f>
        <v>195.46900000000002</v>
      </c>
      <c r="AE825" s="31">
        <f>O820</f>
        <v>157.08311111111115</v>
      </c>
      <c r="AF825" s="37">
        <f t="shared" si="180"/>
        <v>186.03241408126081</v>
      </c>
      <c r="AG825" s="37">
        <f t="shared" si="180"/>
        <v>128.13380814096149</v>
      </c>
    </row>
    <row r="826" spans="1:33" ht="17" thickTop="1" thickBot="1" x14ac:dyDescent="0.25">
      <c r="A826" s="33" t="s">
        <v>211</v>
      </c>
      <c r="D826">
        <v>3</v>
      </c>
      <c r="E826">
        <v>12490.48</v>
      </c>
      <c r="G826" s="25">
        <f t="shared" si="179"/>
        <v>0</v>
      </c>
      <c r="H826" s="25" t="str">
        <f t="shared" si="173"/>
        <v>F</v>
      </c>
      <c r="I826" s="38">
        <v>132.6</v>
      </c>
      <c r="J826" s="38">
        <v>49</v>
      </c>
      <c r="K826">
        <f t="shared" si="171"/>
        <v>192.91000000000003</v>
      </c>
      <c r="L826">
        <f t="shared" si="177"/>
        <v>202.77999999999997</v>
      </c>
      <c r="M826" s="26">
        <f>AVERAGE(K826:L826)</f>
        <v>197.845</v>
      </c>
      <c r="AD826" s="39">
        <f>$N$824</f>
        <v>195.46900000000002</v>
      </c>
      <c r="AE826" s="31">
        <f>O820</f>
        <v>157.08311111111115</v>
      </c>
      <c r="AF826" s="37">
        <f t="shared" si="180"/>
        <v>186.03241408126081</v>
      </c>
      <c r="AG826" s="37">
        <f t="shared" si="180"/>
        <v>128.13380814096149</v>
      </c>
    </row>
    <row r="827" spans="1:33" ht="17" thickTop="1" thickBot="1" x14ac:dyDescent="0.25">
      <c r="D827" t="s">
        <v>208</v>
      </c>
      <c r="E827">
        <f>AVERAGE(E824:E826)</f>
        <v>12995.796666666667</v>
      </c>
      <c r="F827" t="e">
        <f>AVERAGE(F824:F826)</f>
        <v>#DIV/0!</v>
      </c>
      <c r="G827" s="25" t="e">
        <f t="shared" si="179"/>
        <v>#DIV/0!</v>
      </c>
      <c r="H827" s="25" t="e">
        <f t="shared" si="173"/>
        <v>#DIV/0!</v>
      </c>
      <c r="I827">
        <f>AVERAGE(I824:I826)</f>
        <v>134.6</v>
      </c>
      <c r="J827">
        <f>AVERAGE(J824:J826)</f>
        <v>49.066666666666663</v>
      </c>
      <c r="K827">
        <f t="shared" si="171"/>
        <v>188.61</v>
      </c>
      <c r="L827">
        <f t="shared" si="177"/>
        <v>202.32800000000003</v>
      </c>
      <c r="M827" s="26"/>
      <c r="AE827" s="31">
        <f>O820</f>
        <v>157.08311111111115</v>
      </c>
      <c r="AF827" s="37">
        <f t="shared" si="180"/>
        <v>186.03241408126081</v>
      </c>
      <c r="AG827" s="37">
        <f t="shared" si="180"/>
        <v>128.13380814096149</v>
      </c>
    </row>
    <row r="828" spans="1:33" ht="17" thickTop="1" thickBot="1" x14ac:dyDescent="0.25">
      <c r="A828" s="33" t="s">
        <v>212</v>
      </c>
      <c r="C828" s="29">
        <v>3</v>
      </c>
      <c r="D828" s="29">
        <v>1</v>
      </c>
      <c r="E828" s="29">
        <v>7317.62</v>
      </c>
      <c r="F828" s="29"/>
      <c r="G828" s="25">
        <f t="shared" si="179"/>
        <v>0</v>
      </c>
      <c r="H828" s="25" t="str">
        <f t="shared" si="173"/>
        <v>F</v>
      </c>
      <c r="I828" s="29">
        <v>139.6</v>
      </c>
      <c r="J828" s="29">
        <v>61.6</v>
      </c>
      <c r="K828">
        <f t="shared" si="171"/>
        <v>177.86</v>
      </c>
      <c r="L828">
        <f t="shared" si="177"/>
        <v>117.35199999999998</v>
      </c>
      <c r="M828" s="26">
        <f>AVERAGE(K828:L828)</f>
        <v>147.60599999999999</v>
      </c>
      <c r="N828" s="27">
        <f>AVERAGE(M828:M830)</f>
        <v>150.14700000000002</v>
      </c>
      <c r="AD828" s="39">
        <f>N828</f>
        <v>150.14700000000002</v>
      </c>
      <c r="AE828" s="31">
        <f>O820</f>
        <v>157.08311111111115</v>
      </c>
      <c r="AF828" s="37">
        <f t="shared" si="180"/>
        <v>186.03241408126081</v>
      </c>
      <c r="AG828" s="37">
        <f t="shared" si="180"/>
        <v>128.13380814096149</v>
      </c>
    </row>
    <row r="829" spans="1:33" ht="17" thickTop="1" thickBot="1" x14ac:dyDescent="0.25">
      <c r="A829" s="33" t="s">
        <v>213</v>
      </c>
      <c r="D829">
        <v>2</v>
      </c>
      <c r="E829" s="38">
        <v>61.6</v>
      </c>
      <c r="F829" s="38"/>
      <c r="G829" s="25">
        <f t="shared" si="179"/>
        <v>0</v>
      </c>
      <c r="H829" s="25" t="str">
        <f t="shared" si="173"/>
        <v>F</v>
      </c>
      <c r="I829" s="38">
        <v>140.6</v>
      </c>
      <c r="J829" s="38">
        <v>64.099999999999994</v>
      </c>
      <c r="K829">
        <f t="shared" si="171"/>
        <v>175.71000000000004</v>
      </c>
      <c r="L829">
        <f t="shared" si="177"/>
        <v>100.40200000000004</v>
      </c>
      <c r="M829" s="26">
        <f>AVERAGE(K829:L829)</f>
        <v>138.05600000000004</v>
      </c>
      <c r="AD829">
        <f>N828</f>
        <v>150.14700000000002</v>
      </c>
      <c r="AE829" s="31">
        <f>O820</f>
        <v>157.08311111111115</v>
      </c>
      <c r="AF829" s="37">
        <f t="shared" si="180"/>
        <v>186.03241408126081</v>
      </c>
      <c r="AG829" s="37">
        <f t="shared" si="180"/>
        <v>128.13380814096149</v>
      </c>
    </row>
    <row r="830" spans="1:33" ht="17" thickTop="1" thickBot="1" x14ac:dyDescent="0.25">
      <c r="A830" s="33" t="s">
        <v>214</v>
      </c>
      <c r="D830">
        <v>3</v>
      </c>
      <c r="E830" s="38">
        <v>10580.61</v>
      </c>
      <c r="F830" s="38"/>
      <c r="G830" s="25">
        <f t="shared" si="179"/>
        <v>0</v>
      </c>
      <c r="H830" s="25" t="str">
        <f t="shared" si="173"/>
        <v>F</v>
      </c>
      <c r="I830" s="38">
        <v>141.6</v>
      </c>
      <c r="J830" s="38">
        <v>55.9</v>
      </c>
      <c r="K830">
        <f t="shared" si="171"/>
        <v>173.56</v>
      </c>
      <c r="L830">
        <f t="shared" si="177"/>
        <v>155.99799999999999</v>
      </c>
      <c r="M830" s="26">
        <f>AVERAGE(K830:L830)</f>
        <v>164.779</v>
      </c>
      <c r="AD830">
        <f>N828</f>
        <v>150.14700000000002</v>
      </c>
      <c r="AE830" s="31">
        <f>O820</f>
        <v>157.08311111111115</v>
      </c>
      <c r="AF830" s="37">
        <f t="shared" si="180"/>
        <v>186.03241408126081</v>
      </c>
      <c r="AG830" s="37">
        <f t="shared" si="180"/>
        <v>128.13380814096149</v>
      </c>
    </row>
    <row r="831" spans="1:33" ht="17" thickTop="1" thickBot="1" x14ac:dyDescent="0.25">
      <c r="D831" t="s">
        <v>208</v>
      </c>
      <c r="E831">
        <f>AVERAGE(E828:E830)</f>
        <v>5986.6100000000006</v>
      </c>
      <c r="F831" t="e">
        <f>AVERAGE(F828:F830)</f>
        <v>#DIV/0!</v>
      </c>
      <c r="G831" s="25" t="e">
        <f t="shared" si="179"/>
        <v>#DIV/0!</v>
      </c>
      <c r="H831" s="25" t="e">
        <f t="shared" si="173"/>
        <v>#DIV/0!</v>
      </c>
      <c r="I831">
        <f>AVERAGE(I828:I830)</f>
        <v>140.6</v>
      </c>
      <c r="J831">
        <f>AVERAGE(J828:J830)</f>
        <v>60.533333333333331</v>
      </c>
      <c r="K831">
        <f t="shared" si="171"/>
        <v>175.71000000000004</v>
      </c>
      <c r="L831">
        <f t="shared" si="177"/>
        <v>124.584</v>
      </c>
      <c r="M831" s="26"/>
      <c r="AE831" s="31">
        <f>O820</f>
        <v>157.08311111111115</v>
      </c>
      <c r="AF831" s="37">
        <f t="shared" si="180"/>
        <v>186.03241408126081</v>
      </c>
      <c r="AG831" s="37">
        <f t="shared" si="180"/>
        <v>128.13380814096149</v>
      </c>
    </row>
    <row r="832" spans="1:33" ht="17" thickTop="1" thickBot="1" x14ac:dyDescent="0.25">
      <c r="A832" s="33" t="s">
        <v>215</v>
      </c>
      <c r="C832" s="29">
        <v>4</v>
      </c>
      <c r="D832" s="29">
        <v>1</v>
      </c>
      <c r="E832" s="29">
        <v>4783.54</v>
      </c>
      <c r="F832" s="29"/>
      <c r="G832" s="25">
        <f t="shared" si="179"/>
        <v>0</v>
      </c>
      <c r="H832" s="25" t="str">
        <f t="shared" si="173"/>
        <v>F</v>
      </c>
      <c r="I832" s="29">
        <v>144.6</v>
      </c>
      <c r="J832" s="29">
        <v>57.7</v>
      </c>
      <c r="K832">
        <f t="shared" si="171"/>
        <v>167.11</v>
      </c>
      <c r="L832">
        <f t="shared" si="177"/>
        <v>143.79399999999998</v>
      </c>
      <c r="M832" s="26">
        <f>AVERAGE(K832:L832)</f>
        <v>155.452</v>
      </c>
      <c r="N832" s="27">
        <f>AVERAGE(M832:M834)</f>
        <v>138.98666666666665</v>
      </c>
      <c r="AD832" s="39">
        <f>N832</f>
        <v>138.98666666666665</v>
      </c>
      <c r="AE832" s="31">
        <f>O820</f>
        <v>157.08311111111115</v>
      </c>
      <c r="AF832" s="37">
        <f t="shared" si="180"/>
        <v>186.03241408126081</v>
      </c>
      <c r="AG832" s="37">
        <f t="shared" si="180"/>
        <v>128.13380814096149</v>
      </c>
    </row>
    <row r="833" spans="1:33" ht="17" thickTop="1" thickBot="1" x14ac:dyDescent="0.25">
      <c r="A833" s="33" t="s">
        <v>216</v>
      </c>
      <c r="D833">
        <v>2</v>
      </c>
      <c r="E833" s="38">
        <v>3396.41</v>
      </c>
      <c r="F833" s="38"/>
      <c r="G833" s="25">
        <f t="shared" si="179"/>
        <v>0</v>
      </c>
      <c r="H833" s="25" t="str">
        <f t="shared" si="173"/>
        <v>F</v>
      </c>
      <c r="I833" s="38">
        <v>147.6</v>
      </c>
      <c r="J833" s="38">
        <v>59.6</v>
      </c>
      <c r="K833">
        <f t="shared" si="171"/>
        <v>160.66000000000003</v>
      </c>
      <c r="L833">
        <f t="shared" si="177"/>
        <v>130.91199999999998</v>
      </c>
      <c r="M833" s="26">
        <f>AVERAGE(K833:L833)</f>
        <v>145.786</v>
      </c>
      <c r="AD833">
        <f>N832</f>
        <v>138.98666666666665</v>
      </c>
      <c r="AE833" s="31">
        <f>O820</f>
        <v>157.08311111111115</v>
      </c>
      <c r="AF833" s="37">
        <f t="shared" si="180"/>
        <v>186.03241408126081</v>
      </c>
      <c r="AG833" s="37">
        <f t="shared" si="180"/>
        <v>128.13380814096149</v>
      </c>
    </row>
    <row r="834" spans="1:33" ht="17" thickTop="1" thickBot="1" x14ac:dyDescent="0.25">
      <c r="A834" s="33" t="s">
        <v>217</v>
      </c>
      <c r="D834">
        <v>3</v>
      </c>
      <c r="E834" s="38">
        <v>3685.6</v>
      </c>
      <c r="F834" s="38"/>
      <c r="G834" s="25">
        <f t="shared" si="179"/>
        <v>0</v>
      </c>
      <c r="H834" s="25" t="str">
        <f t="shared" si="173"/>
        <v>F</v>
      </c>
      <c r="I834" s="38">
        <v>151.6</v>
      </c>
      <c r="J834" s="38">
        <v>67.2</v>
      </c>
      <c r="K834">
        <f t="shared" si="171"/>
        <v>152.06</v>
      </c>
      <c r="L834">
        <f t="shared" si="177"/>
        <v>79.383999999999958</v>
      </c>
      <c r="M834" s="26">
        <f>AVERAGE(K834:L834)</f>
        <v>115.72199999999998</v>
      </c>
      <c r="AD834">
        <f>N832</f>
        <v>138.98666666666665</v>
      </c>
      <c r="AE834" s="31">
        <f>O820</f>
        <v>157.08311111111115</v>
      </c>
      <c r="AF834" s="37">
        <f t="shared" si="180"/>
        <v>186.03241408126081</v>
      </c>
      <c r="AG834" s="37">
        <f t="shared" si="180"/>
        <v>128.13380814096149</v>
      </c>
    </row>
    <row r="835" spans="1:33" ht="17" thickTop="1" thickBot="1" x14ac:dyDescent="0.25">
      <c r="D835" t="s">
        <v>208</v>
      </c>
      <c r="E835">
        <f>AVERAGE(E832:E834)</f>
        <v>3955.1833333333329</v>
      </c>
      <c r="F835" t="e">
        <f>AVERAGE(F832:F834)</f>
        <v>#DIV/0!</v>
      </c>
      <c r="G835" s="25" t="e">
        <f t="shared" si="179"/>
        <v>#DIV/0!</v>
      </c>
      <c r="H835" s="25" t="e">
        <f t="shared" si="173"/>
        <v>#DIV/0!</v>
      </c>
      <c r="I835">
        <f>AVERAGE(I832:I834)</f>
        <v>147.93333333333331</v>
      </c>
      <c r="J835">
        <f>AVERAGE(J832:J834)</f>
        <v>61.5</v>
      </c>
      <c r="K835">
        <f t="shared" si="171"/>
        <v>159.94333333333338</v>
      </c>
      <c r="L835">
        <f t="shared" si="177"/>
        <v>118.02999999999997</v>
      </c>
      <c r="M835" s="26"/>
      <c r="AE835" s="31">
        <f>O820</f>
        <v>157.08311111111115</v>
      </c>
      <c r="AF835" s="37">
        <f t="shared" si="180"/>
        <v>186.03241408126081</v>
      </c>
      <c r="AG835" s="37">
        <f t="shared" si="180"/>
        <v>128.13380814096149</v>
      </c>
    </row>
    <row r="836" spans="1:33" ht="17" thickTop="1" thickBot="1" x14ac:dyDescent="0.25">
      <c r="A836" s="33" t="s">
        <v>218</v>
      </c>
      <c r="C836" s="29">
        <v>5</v>
      </c>
      <c r="D836" s="29">
        <v>1</v>
      </c>
      <c r="E836" s="29">
        <v>7285.34</v>
      </c>
      <c r="F836" s="29"/>
      <c r="G836" s="25">
        <f t="shared" si="179"/>
        <v>0</v>
      </c>
      <c r="H836" s="25" t="str">
        <f t="shared" si="173"/>
        <v>F</v>
      </c>
      <c r="I836" s="29">
        <v>142.6</v>
      </c>
      <c r="J836" s="29">
        <v>57.9</v>
      </c>
      <c r="K836">
        <f t="shared" si="171"/>
        <v>171.41000000000003</v>
      </c>
      <c r="L836">
        <f t="shared" si="177"/>
        <v>142.43799999999999</v>
      </c>
      <c r="M836" s="26">
        <f>AVERAGE(K836:L836)</f>
        <v>156.92400000000001</v>
      </c>
      <c r="N836" s="27">
        <f>AVERAGE(M836:M838)</f>
        <v>129.04866666666666</v>
      </c>
      <c r="AD836" s="39">
        <f>N836</f>
        <v>129.04866666666666</v>
      </c>
      <c r="AE836" s="31">
        <f>O820</f>
        <v>157.08311111111115</v>
      </c>
      <c r="AF836" s="37">
        <f t="shared" si="180"/>
        <v>186.03241408126081</v>
      </c>
      <c r="AG836" s="37">
        <f t="shared" si="180"/>
        <v>128.13380814096149</v>
      </c>
    </row>
    <row r="837" spans="1:33" ht="17" thickTop="1" thickBot="1" x14ac:dyDescent="0.25">
      <c r="A837" s="33" t="s">
        <v>219</v>
      </c>
      <c r="D837">
        <v>2</v>
      </c>
      <c r="E837" s="38">
        <v>7858.37</v>
      </c>
      <c r="F837" s="38"/>
      <c r="G837" s="25">
        <f t="shared" si="179"/>
        <v>0</v>
      </c>
      <c r="H837" s="25" t="str">
        <f t="shared" si="173"/>
        <v>F</v>
      </c>
      <c r="I837" s="38">
        <v>142.6</v>
      </c>
      <c r="J837" s="38">
        <v>65.7</v>
      </c>
      <c r="K837">
        <f t="shared" si="171"/>
        <v>171.41000000000003</v>
      </c>
      <c r="L837">
        <f t="shared" si="177"/>
        <v>89.553999999999974</v>
      </c>
      <c r="M837" s="26">
        <f>AVERAGE(K837:L837)</f>
        <v>130.482</v>
      </c>
      <c r="AD837">
        <f>N836</f>
        <v>129.04866666666666</v>
      </c>
      <c r="AE837" s="31">
        <f>O820</f>
        <v>157.08311111111115</v>
      </c>
      <c r="AF837" s="37">
        <f t="shared" ref="AF837:AG842" si="181">AF836</f>
        <v>186.03241408126081</v>
      </c>
      <c r="AG837" s="37">
        <f t="shared" si="181"/>
        <v>128.13380814096149</v>
      </c>
    </row>
    <row r="838" spans="1:33" ht="17" thickTop="1" thickBot="1" x14ac:dyDescent="0.25">
      <c r="A838" s="33" t="s">
        <v>220</v>
      </c>
      <c r="D838">
        <v>3</v>
      </c>
      <c r="E838" s="38">
        <v>5083.47</v>
      </c>
      <c r="F838" s="38"/>
      <c r="G838" s="25">
        <f t="shared" si="179"/>
        <v>0</v>
      </c>
      <c r="H838" s="25" t="str">
        <f t="shared" si="173"/>
        <v>F</v>
      </c>
      <c r="I838" s="38">
        <v>146.6</v>
      </c>
      <c r="J838" s="38">
        <v>73.5</v>
      </c>
      <c r="K838">
        <f t="shared" si="171"/>
        <v>162.81</v>
      </c>
      <c r="L838">
        <f t="shared" si="177"/>
        <v>36.669999999999959</v>
      </c>
      <c r="M838" s="48">
        <f>AVERAGE(K838:L838)</f>
        <v>99.739999999999981</v>
      </c>
      <c r="AD838">
        <f>N836</f>
        <v>129.04866666666666</v>
      </c>
      <c r="AE838" s="31">
        <f>O820</f>
        <v>157.08311111111115</v>
      </c>
      <c r="AF838" s="37">
        <f t="shared" si="181"/>
        <v>186.03241408126081</v>
      </c>
      <c r="AG838" s="37">
        <f t="shared" si="181"/>
        <v>128.13380814096149</v>
      </c>
    </row>
    <row r="839" spans="1:33" ht="17" thickTop="1" thickBot="1" x14ac:dyDescent="0.25">
      <c r="D839" t="s">
        <v>208</v>
      </c>
      <c r="E839">
        <f>AVERAGE(E836:E838)</f>
        <v>6742.3933333333334</v>
      </c>
      <c r="F839" t="e">
        <f>AVERAGE(F836:F838)</f>
        <v>#DIV/0!</v>
      </c>
      <c r="G839" s="25" t="e">
        <f t="shared" si="179"/>
        <v>#DIV/0!</v>
      </c>
      <c r="H839" s="25" t="e">
        <f t="shared" si="173"/>
        <v>#DIV/0!</v>
      </c>
      <c r="I839">
        <f>AVERAGE(I836:I838)</f>
        <v>143.93333333333331</v>
      </c>
      <c r="J839">
        <f>AVERAGE(J836:J838)</f>
        <v>65.7</v>
      </c>
      <c r="K839">
        <f t="shared" si="171"/>
        <v>168.54333333333341</v>
      </c>
      <c r="L839">
        <f t="shared" si="177"/>
        <v>89.553999999999974</v>
      </c>
      <c r="M839" s="26"/>
      <c r="AE839" s="31">
        <f>O820</f>
        <v>157.08311111111115</v>
      </c>
      <c r="AF839" s="37">
        <f t="shared" si="181"/>
        <v>186.03241408126081</v>
      </c>
      <c r="AG839" s="37">
        <f t="shared" si="181"/>
        <v>128.13380814096149</v>
      </c>
    </row>
    <row r="840" spans="1:33" ht="17" thickTop="1" thickBot="1" x14ac:dyDescent="0.25">
      <c r="A840" s="33" t="s">
        <v>221</v>
      </c>
      <c r="C840" s="41">
        <v>6</v>
      </c>
      <c r="D840" s="41">
        <v>1</v>
      </c>
      <c r="E840" s="41">
        <v>4982.42</v>
      </c>
      <c r="F840" s="41"/>
      <c r="G840" s="25">
        <f t="shared" si="179"/>
        <v>0</v>
      </c>
      <c r="H840" s="25" t="str">
        <f t="shared" si="173"/>
        <v>F</v>
      </c>
      <c r="I840" s="41">
        <v>143.6</v>
      </c>
      <c r="J840" s="41">
        <v>58.6</v>
      </c>
      <c r="K840">
        <f t="shared" si="171"/>
        <v>169.26000000000005</v>
      </c>
      <c r="L840">
        <f t="shared" si="177"/>
        <v>137.69199999999995</v>
      </c>
      <c r="M840" s="26">
        <f>AVERAGE(K840:L840)</f>
        <v>153.476</v>
      </c>
      <c r="N840" s="27">
        <f>AVERAGE(M840:M842)</f>
        <v>143.90966666666668</v>
      </c>
      <c r="AD840" s="42">
        <f>N840</f>
        <v>143.90966666666668</v>
      </c>
      <c r="AE840" s="31">
        <f>O820</f>
        <v>157.08311111111115</v>
      </c>
      <c r="AF840" s="37">
        <f t="shared" si="181"/>
        <v>186.03241408126081</v>
      </c>
      <c r="AG840" s="37">
        <f t="shared" si="181"/>
        <v>128.13380814096149</v>
      </c>
    </row>
    <row r="841" spans="1:33" ht="17" thickTop="1" thickBot="1" x14ac:dyDescent="0.25">
      <c r="A841" s="33" t="s">
        <v>222</v>
      </c>
      <c r="D841">
        <v>2</v>
      </c>
      <c r="E841" s="43">
        <v>4941.95</v>
      </c>
      <c r="F841" s="43"/>
      <c r="G841" s="25">
        <f t="shared" si="179"/>
        <v>0</v>
      </c>
      <c r="H841" s="25" t="str">
        <f t="shared" si="173"/>
        <v>F</v>
      </c>
      <c r="I841" s="43">
        <v>141.6</v>
      </c>
      <c r="J841" s="43">
        <v>63</v>
      </c>
      <c r="K841">
        <f t="shared" si="171"/>
        <v>173.56</v>
      </c>
      <c r="L841">
        <f t="shared" si="177"/>
        <v>107.85999999999996</v>
      </c>
      <c r="M841" s="26">
        <f>AVERAGE(K841:L841)</f>
        <v>140.70999999999998</v>
      </c>
      <c r="AD841">
        <f>N840</f>
        <v>143.90966666666668</v>
      </c>
      <c r="AE841" s="31">
        <f>O820</f>
        <v>157.08311111111115</v>
      </c>
      <c r="AF841" s="37">
        <f t="shared" si="181"/>
        <v>186.03241408126081</v>
      </c>
      <c r="AG841" s="37">
        <f t="shared" si="181"/>
        <v>128.13380814096149</v>
      </c>
    </row>
    <row r="842" spans="1:33" ht="17" thickTop="1" thickBot="1" x14ac:dyDescent="0.25">
      <c r="A842" s="33" t="s">
        <v>223</v>
      </c>
      <c r="D842">
        <v>3</v>
      </c>
      <c r="E842" s="43">
        <v>2966.75</v>
      </c>
      <c r="F842" s="43"/>
      <c r="G842" s="25">
        <f t="shared" si="179"/>
        <v>0</v>
      </c>
      <c r="H842" s="25" t="str">
        <f t="shared" si="173"/>
        <v>F</v>
      </c>
      <c r="I842" s="43">
        <v>143.6</v>
      </c>
      <c r="J842" s="43">
        <v>63.3</v>
      </c>
      <c r="K842">
        <f t="shared" si="171"/>
        <v>169.26000000000005</v>
      </c>
      <c r="L842">
        <f t="shared" si="177"/>
        <v>105.82600000000002</v>
      </c>
      <c r="M842" s="26">
        <f>AVERAGE(K842:L842)</f>
        <v>137.54300000000003</v>
      </c>
      <c r="AD842">
        <f>N840</f>
        <v>143.90966666666668</v>
      </c>
      <c r="AE842" s="31">
        <f>O820</f>
        <v>157.08311111111115</v>
      </c>
      <c r="AF842" s="37">
        <f t="shared" si="181"/>
        <v>186.03241408126081</v>
      </c>
      <c r="AG842" s="37">
        <f t="shared" si="181"/>
        <v>128.13380814096149</v>
      </c>
    </row>
    <row r="843" spans="1:33" ht="17" thickTop="1" thickBot="1" x14ac:dyDescent="0.25">
      <c r="D843" t="s">
        <v>208</v>
      </c>
      <c r="E843">
        <f>AVERAGE(E840:E842)</f>
        <v>4297.04</v>
      </c>
      <c r="F843" t="e">
        <f>AVERAGE(F840:F842)</f>
        <v>#DIV/0!</v>
      </c>
      <c r="G843" s="25" t="e">
        <f t="shared" si="179"/>
        <v>#DIV/0!</v>
      </c>
      <c r="H843" s="25" t="e">
        <f t="shared" si="173"/>
        <v>#DIV/0!</v>
      </c>
      <c r="I843">
        <f>AVERAGE(I840:I842)</f>
        <v>142.93333333333331</v>
      </c>
      <c r="J843">
        <f>AVERAGE(J840:J842)</f>
        <v>61.633333333333326</v>
      </c>
      <c r="K843">
        <f t="shared" si="171"/>
        <v>170.69333333333338</v>
      </c>
      <c r="L843">
        <f t="shared" si="177"/>
        <v>117.12600000000003</v>
      </c>
      <c r="M843" s="26"/>
    </row>
    <row r="844" spans="1:33" s="25" customFormat="1" ht="17" thickTop="1" thickBot="1" x14ac:dyDescent="0.25">
      <c r="A844" s="23" t="s">
        <v>204</v>
      </c>
      <c r="B844" s="24" t="s">
        <v>263</v>
      </c>
      <c r="C844" s="25">
        <v>1</v>
      </c>
      <c r="D844" s="25">
        <v>1</v>
      </c>
      <c r="G844" s="25" t="e">
        <f t="shared" si="179"/>
        <v>#DIV/0!</v>
      </c>
      <c r="H844" s="25" t="e">
        <f t="shared" si="173"/>
        <v>#DIV/0!</v>
      </c>
      <c r="I844" s="25">
        <v>137.6</v>
      </c>
      <c r="J844" s="25">
        <v>54.8</v>
      </c>
      <c r="K844" s="25">
        <f t="shared" si="171"/>
        <v>182.16000000000003</v>
      </c>
      <c r="L844" s="25">
        <f t="shared" si="177"/>
        <v>163.45600000000002</v>
      </c>
      <c r="M844" s="26">
        <f>AVERAGE(K844:L844)</f>
        <v>172.80800000000002</v>
      </c>
      <c r="N844" s="27">
        <f>AVERAGE(M844:M846)</f>
        <v>173.13600000000005</v>
      </c>
      <c r="O844" s="45">
        <f>AVERAGE(N844,N848,N852,N856,N860,N864)</f>
        <v>177.40025</v>
      </c>
      <c r="P844" s="25">
        <f>AVERAGE(K844:K846,K848:K850,K852:K854,K856:K858,K860:K862,K864:K866)</f>
        <v>183.65305555555557</v>
      </c>
      <c r="Q844" s="25">
        <f>AVERAGE(L844:L845,L848:L850,L852:L854,L858,L861:L862,L865:L866)</f>
        <v>169.55799999999999</v>
      </c>
      <c r="S844" s="46">
        <f>_xlfn.STDEV.S(M844:M846,M848:M850,M852,M856:M858,M860:M862,M864:M866, M854, M853)</f>
        <v>12.378230095674844</v>
      </c>
      <c r="T844">
        <f t="shared" ref="T844:U844" si="182">AVERAGE(I844:I867)</f>
        <v>136.90555555555551</v>
      </c>
      <c r="U844">
        <f t="shared" si="182"/>
        <v>58.905555555555559</v>
      </c>
      <c r="AD844" s="31">
        <f>$N$844</f>
        <v>173.13600000000005</v>
      </c>
      <c r="AE844" s="31">
        <f>O844</f>
        <v>177.40025</v>
      </c>
      <c r="AF844" s="47">
        <f>O844+S844</f>
        <v>189.77848009567484</v>
      </c>
      <c r="AG844" s="47">
        <f>O844-S844</f>
        <v>165.02201990432516</v>
      </c>
    </row>
    <row r="845" spans="1:33" ht="17" thickTop="1" thickBot="1" x14ac:dyDescent="0.25">
      <c r="A845" s="33" t="s">
        <v>206</v>
      </c>
      <c r="D845">
        <v>2</v>
      </c>
      <c r="E845">
        <v>6328.47</v>
      </c>
      <c r="G845" s="25">
        <f t="shared" si="179"/>
        <v>0</v>
      </c>
      <c r="H845" s="25" t="str">
        <f t="shared" si="173"/>
        <v>F</v>
      </c>
      <c r="I845">
        <v>133.6</v>
      </c>
      <c r="J845">
        <v>56</v>
      </c>
      <c r="K845">
        <f t="shared" si="171"/>
        <v>190.76000000000005</v>
      </c>
      <c r="L845">
        <f t="shared" si="177"/>
        <v>155.32</v>
      </c>
      <c r="M845" s="26">
        <f>AVERAGE(K845:L845)</f>
        <v>173.04000000000002</v>
      </c>
      <c r="AD845">
        <f>N844</f>
        <v>173.13600000000005</v>
      </c>
      <c r="AE845" s="31">
        <f>O844</f>
        <v>177.40025</v>
      </c>
      <c r="AF845" s="37">
        <f t="shared" ref="AF845:AG860" si="183">AF844</f>
        <v>189.77848009567484</v>
      </c>
      <c r="AG845" s="37">
        <f t="shared" si="183"/>
        <v>165.02201990432516</v>
      </c>
    </row>
    <row r="846" spans="1:33" ht="17" thickTop="1" thickBot="1" x14ac:dyDescent="0.25">
      <c r="A846" s="33" t="s">
        <v>207</v>
      </c>
      <c r="D846">
        <v>3</v>
      </c>
      <c r="E846">
        <v>56</v>
      </c>
      <c r="G846" s="25">
        <f t="shared" si="179"/>
        <v>0</v>
      </c>
      <c r="H846" s="25" t="str">
        <f t="shared" si="173"/>
        <v>F</v>
      </c>
      <c r="I846" s="38">
        <v>141.6</v>
      </c>
      <c r="J846" s="38">
        <v>74.599999999999994</v>
      </c>
      <c r="K846">
        <f t="shared" si="171"/>
        <v>173.56</v>
      </c>
      <c r="L846" s="53">
        <f t="shared" si="177"/>
        <v>29.212000000000046</v>
      </c>
      <c r="M846" s="26">
        <f>AVERAGE(K846)</f>
        <v>173.56</v>
      </c>
      <c r="AD846">
        <f>N844</f>
        <v>173.13600000000005</v>
      </c>
      <c r="AE846" s="31">
        <f>O844</f>
        <v>177.40025</v>
      </c>
      <c r="AF846" s="37">
        <f t="shared" si="183"/>
        <v>189.77848009567484</v>
      </c>
      <c r="AG846" s="37">
        <f t="shared" si="183"/>
        <v>165.02201990432516</v>
      </c>
    </row>
    <row r="847" spans="1:33" ht="17" thickTop="1" thickBot="1" x14ac:dyDescent="0.25">
      <c r="D847" t="s">
        <v>208</v>
      </c>
      <c r="E847">
        <f>AVERAGE(E844:E846)</f>
        <v>3192.2350000000001</v>
      </c>
      <c r="F847" t="e">
        <f>AVERAGE(F844:F846)</f>
        <v>#DIV/0!</v>
      </c>
      <c r="G847" s="25" t="e">
        <f t="shared" si="179"/>
        <v>#DIV/0!</v>
      </c>
      <c r="H847" s="25" t="e">
        <f t="shared" si="173"/>
        <v>#DIV/0!</v>
      </c>
      <c r="I847">
        <f>AVERAGE(I844:I846)</f>
        <v>137.6</v>
      </c>
      <c r="J847">
        <f>AVERAGE(J844:J846)</f>
        <v>61.79999999999999</v>
      </c>
      <c r="K847">
        <f t="shared" ref="K847:K910" si="184">-2.15*I847+478</f>
        <v>182.16000000000003</v>
      </c>
      <c r="L847">
        <f t="shared" si="177"/>
        <v>115.99600000000004</v>
      </c>
      <c r="M847" s="26"/>
      <c r="AE847" s="31">
        <f>O844</f>
        <v>177.40025</v>
      </c>
      <c r="AF847" s="37">
        <f t="shared" si="183"/>
        <v>189.77848009567484</v>
      </c>
      <c r="AG847" s="37">
        <f t="shared" si="183"/>
        <v>165.02201990432516</v>
      </c>
    </row>
    <row r="848" spans="1:33" ht="17" thickTop="1" thickBot="1" x14ac:dyDescent="0.25">
      <c r="A848" s="33" t="s">
        <v>209</v>
      </c>
      <c r="C848" s="29">
        <v>2</v>
      </c>
      <c r="D848" s="29">
        <v>1</v>
      </c>
      <c r="E848">
        <v>8165.59</v>
      </c>
      <c r="G848" s="25">
        <f t="shared" si="179"/>
        <v>0</v>
      </c>
      <c r="H848" s="25" t="str">
        <f t="shared" si="173"/>
        <v>F</v>
      </c>
      <c r="I848" s="38">
        <v>139.6</v>
      </c>
      <c r="J848" s="38">
        <v>54.8</v>
      </c>
      <c r="K848">
        <f t="shared" si="184"/>
        <v>177.86</v>
      </c>
      <c r="L848">
        <f t="shared" si="177"/>
        <v>163.45600000000002</v>
      </c>
      <c r="M848" s="26">
        <f>AVERAGE(K848:L848)</f>
        <v>170.65800000000002</v>
      </c>
      <c r="N848" s="27">
        <f>AVERAGE(M848:M850)</f>
        <v>166.81899999999999</v>
      </c>
      <c r="AD848" s="39">
        <f>$N$848</f>
        <v>166.81899999999999</v>
      </c>
      <c r="AE848" s="31">
        <f>O844</f>
        <v>177.40025</v>
      </c>
      <c r="AF848" s="37">
        <f t="shared" si="183"/>
        <v>189.77848009567484</v>
      </c>
      <c r="AG848" s="37">
        <f t="shared" si="183"/>
        <v>165.02201990432516</v>
      </c>
    </row>
    <row r="849" spans="1:33" ht="17" thickTop="1" thickBot="1" x14ac:dyDescent="0.25">
      <c r="A849" s="33" t="s">
        <v>210</v>
      </c>
      <c r="D849">
        <v>2</v>
      </c>
      <c r="E849">
        <v>5762.28</v>
      </c>
      <c r="G849" s="25">
        <f t="shared" si="179"/>
        <v>0</v>
      </c>
      <c r="H849" s="25" t="str">
        <f t="shared" si="173"/>
        <v>F</v>
      </c>
      <c r="I849" s="38">
        <v>140.6</v>
      </c>
      <c r="J849" s="38">
        <v>63.2</v>
      </c>
      <c r="K849">
        <f t="shared" si="184"/>
        <v>175.71000000000004</v>
      </c>
      <c r="L849">
        <f t="shared" si="177"/>
        <v>106.50399999999996</v>
      </c>
      <c r="M849" s="26">
        <f>AVERAGE(K849:L849)</f>
        <v>141.107</v>
      </c>
      <c r="AD849" s="39">
        <f>$N$848</f>
        <v>166.81899999999999</v>
      </c>
      <c r="AE849" s="31">
        <f>O844</f>
        <v>177.40025</v>
      </c>
      <c r="AF849" s="37">
        <f t="shared" si="183"/>
        <v>189.77848009567484</v>
      </c>
      <c r="AG849" s="37">
        <f t="shared" si="183"/>
        <v>165.02201990432516</v>
      </c>
    </row>
    <row r="850" spans="1:33" ht="17" thickTop="1" thickBot="1" x14ac:dyDescent="0.25">
      <c r="A850" s="33" t="s">
        <v>211</v>
      </c>
      <c r="D850">
        <v>3</v>
      </c>
      <c r="E850">
        <v>63.2</v>
      </c>
      <c r="G850" s="25">
        <f t="shared" si="179"/>
        <v>0</v>
      </c>
      <c r="H850" s="25" t="str">
        <f t="shared" si="173"/>
        <v>F</v>
      </c>
      <c r="I850" s="38">
        <v>132.6</v>
      </c>
      <c r="J850" s="38">
        <v>51.7</v>
      </c>
      <c r="K850">
        <f t="shared" si="184"/>
        <v>192.91000000000003</v>
      </c>
      <c r="L850">
        <f t="shared" si="177"/>
        <v>184.47399999999999</v>
      </c>
      <c r="M850" s="26">
        <f>AVERAGE(K850:L850)</f>
        <v>188.69200000000001</v>
      </c>
      <c r="AD850" s="39">
        <f>$N$848</f>
        <v>166.81899999999999</v>
      </c>
      <c r="AE850" s="31">
        <f>O844</f>
        <v>177.40025</v>
      </c>
      <c r="AF850" s="37">
        <f t="shared" si="183"/>
        <v>189.77848009567484</v>
      </c>
      <c r="AG850" s="37">
        <f t="shared" si="183"/>
        <v>165.02201990432516</v>
      </c>
    </row>
    <row r="851" spans="1:33" ht="17" thickTop="1" thickBot="1" x14ac:dyDescent="0.25">
      <c r="D851" t="s">
        <v>208</v>
      </c>
      <c r="E851">
        <f>AVERAGE(E848:E850)</f>
        <v>4663.6899999999996</v>
      </c>
      <c r="F851" t="e">
        <f>AVERAGE(F848:F850)</f>
        <v>#DIV/0!</v>
      </c>
      <c r="G851" s="25" t="e">
        <f t="shared" si="179"/>
        <v>#DIV/0!</v>
      </c>
      <c r="H851" s="25" t="e">
        <f t="shared" si="173"/>
        <v>#DIV/0!</v>
      </c>
      <c r="I851">
        <f>AVERAGE(I848:I850)</f>
        <v>137.6</v>
      </c>
      <c r="J851">
        <f>AVERAGE(J848:J850)</f>
        <v>56.566666666666663</v>
      </c>
      <c r="K851">
        <f t="shared" si="184"/>
        <v>182.16000000000003</v>
      </c>
      <c r="L851">
        <f t="shared" si="177"/>
        <v>151.47800000000001</v>
      </c>
      <c r="M851" s="26"/>
      <c r="AE851" s="31">
        <f>O844</f>
        <v>177.40025</v>
      </c>
      <c r="AF851" s="37">
        <f t="shared" si="183"/>
        <v>189.77848009567484</v>
      </c>
      <c r="AG851" s="37">
        <f t="shared" si="183"/>
        <v>165.02201990432516</v>
      </c>
    </row>
    <row r="852" spans="1:33" ht="17" thickTop="1" thickBot="1" x14ac:dyDescent="0.25">
      <c r="A852" s="33" t="s">
        <v>212</v>
      </c>
      <c r="C852" s="29">
        <v>3</v>
      </c>
      <c r="D852" s="29">
        <v>1</v>
      </c>
      <c r="E852" s="29">
        <v>7596.58</v>
      </c>
      <c r="F852" s="29">
        <v>132.6</v>
      </c>
      <c r="G852" s="25">
        <v>55.3</v>
      </c>
      <c r="H852" s="25" t="str">
        <f t="shared" si="173"/>
        <v>G</v>
      </c>
      <c r="I852" s="29">
        <v>132.6</v>
      </c>
      <c r="J852" s="29">
        <v>55.3</v>
      </c>
      <c r="K852">
        <f t="shared" si="184"/>
        <v>192.91000000000003</v>
      </c>
      <c r="L852">
        <f t="shared" si="177"/>
        <v>160.06600000000003</v>
      </c>
      <c r="M852" s="26">
        <f>AVERAGE(K852:L852)</f>
        <v>176.48800000000003</v>
      </c>
      <c r="N852" s="27">
        <f>AVERAGE(M852:M854)</f>
        <v>187.04083333333332</v>
      </c>
      <c r="AD852" s="39">
        <f>N852</f>
        <v>187.04083333333332</v>
      </c>
      <c r="AE852" s="31">
        <f>O844</f>
        <v>177.40025</v>
      </c>
      <c r="AF852" s="37">
        <f t="shared" si="183"/>
        <v>189.77848009567484</v>
      </c>
      <c r="AG852" s="37">
        <f t="shared" si="183"/>
        <v>165.02201990432516</v>
      </c>
    </row>
    <row r="853" spans="1:33" ht="17" thickTop="1" thickBot="1" x14ac:dyDescent="0.25">
      <c r="A853" s="33" t="s">
        <v>213</v>
      </c>
      <c r="D853">
        <v>2</v>
      </c>
      <c r="E853" s="38">
        <v>6457.28</v>
      </c>
      <c r="F853" s="38"/>
      <c r="G853" s="25">
        <f t="shared" ref="G853:G872" si="185">F853/E853</f>
        <v>0</v>
      </c>
      <c r="I853" s="25">
        <v>134.1</v>
      </c>
      <c r="J853" s="38">
        <v>48.2</v>
      </c>
      <c r="K853">
        <f t="shared" si="184"/>
        <v>189.685</v>
      </c>
      <c r="L853">
        <f t="shared" si="177"/>
        <v>208.20399999999995</v>
      </c>
      <c r="M853" s="26">
        <f>AVERAGE(K853:L853)</f>
        <v>198.94449999999998</v>
      </c>
      <c r="AD853">
        <f>N852</f>
        <v>187.04083333333332</v>
      </c>
      <c r="AE853" s="31">
        <f>O844</f>
        <v>177.40025</v>
      </c>
      <c r="AF853" s="37">
        <f t="shared" si="183"/>
        <v>189.77848009567484</v>
      </c>
      <c r="AG853" s="37">
        <f t="shared" si="183"/>
        <v>165.02201990432516</v>
      </c>
    </row>
    <row r="854" spans="1:33" ht="17" thickTop="1" thickBot="1" x14ac:dyDescent="0.25">
      <c r="A854" s="33" t="s">
        <v>214</v>
      </c>
      <c r="D854">
        <v>3</v>
      </c>
      <c r="E854" s="38">
        <v>10465.81</v>
      </c>
      <c r="F854" s="38"/>
      <c r="G854" s="25">
        <f t="shared" si="185"/>
        <v>0</v>
      </c>
      <c r="H854" s="25" t="str">
        <f>IF(G854&lt;1.5, "F", "G")</f>
        <v>F</v>
      </c>
      <c r="I854" s="38">
        <v>137.6</v>
      </c>
      <c r="J854" s="38">
        <v>51</v>
      </c>
      <c r="K854">
        <f t="shared" si="184"/>
        <v>182.16000000000003</v>
      </c>
      <c r="L854">
        <f t="shared" si="177"/>
        <v>189.21999999999997</v>
      </c>
      <c r="M854" s="26">
        <f>AVERAGE(K854:L854)</f>
        <v>185.69</v>
      </c>
      <c r="AD854">
        <f>N852</f>
        <v>187.04083333333332</v>
      </c>
      <c r="AE854" s="31">
        <f>O844</f>
        <v>177.40025</v>
      </c>
      <c r="AF854" s="37">
        <f t="shared" si="183"/>
        <v>189.77848009567484</v>
      </c>
      <c r="AG854" s="37">
        <f t="shared" si="183"/>
        <v>165.02201990432516</v>
      </c>
    </row>
    <row r="855" spans="1:33" ht="17" thickTop="1" thickBot="1" x14ac:dyDescent="0.25">
      <c r="D855" t="s">
        <v>208</v>
      </c>
      <c r="E855">
        <f>AVERAGE(E852:E854)</f>
        <v>8173.2233333333324</v>
      </c>
      <c r="F855">
        <f>AVERAGE(F852:F854)</f>
        <v>132.6</v>
      </c>
      <c r="G855" s="25">
        <f t="shared" si="185"/>
        <v>1.6223709372923861E-2</v>
      </c>
      <c r="H855" s="25" t="str">
        <f>IF(G855&lt;1.5, "F", "G")</f>
        <v>F</v>
      </c>
      <c r="I855">
        <f>AVERAGE(I852:I854)</f>
        <v>134.76666666666665</v>
      </c>
      <c r="J855">
        <f>AVERAGE(J852:J854)</f>
        <v>51.5</v>
      </c>
      <c r="K855">
        <f t="shared" si="184"/>
        <v>188.25166666666672</v>
      </c>
      <c r="L855">
        <f t="shared" si="177"/>
        <v>185.82999999999998</v>
      </c>
      <c r="M855" s="26"/>
      <c r="AE855" s="31">
        <f>O844</f>
        <v>177.40025</v>
      </c>
      <c r="AF855" s="37">
        <f t="shared" si="183"/>
        <v>189.77848009567484</v>
      </c>
      <c r="AG855" s="37">
        <f t="shared" si="183"/>
        <v>165.02201990432516</v>
      </c>
    </row>
    <row r="856" spans="1:33" ht="17" thickTop="1" thickBot="1" x14ac:dyDescent="0.25">
      <c r="A856" s="33" t="s">
        <v>215</v>
      </c>
      <c r="C856" s="29">
        <v>4</v>
      </c>
      <c r="D856" s="29">
        <v>1</v>
      </c>
      <c r="E856" s="29">
        <v>6578.24</v>
      </c>
      <c r="F856" s="29"/>
      <c r="G856" s="25">
        <f t="shared" si="185"/>
        <v>0</v>
      </c>
      <c r="H856" s="25" t="str">
        <f>IF(G856&lt;1.5, "F", "G")</f>
        <v>F</v>
      </c>
      <c r="I856" s="29">
        <v>141.6</v>
      </c>
      <c r="J856" s="29">
        <v>66.8</v>
      </c>
      <c r="K856">
        <f t="shared" si="184"/>
        <v>173.56</v>
      </c>
      <c r="L856" s="49">
        <f t="shared" si="177"/>
        <v>82.096000000000004</v>
      </c>
      <c r="M856" s="26">
        <f>AVERAGE(K856)</f>
        <v>173.56</v>
      </c>
      <c r="N856" s="27">
        <f>AVERAGE(M856:M858)</f>
        <v>171.934</v>
      </c>
      <c r="AD856" s="39">
        <f>N856</f>
        <v>171.934</v>
      </c>
      <c r="AE856" s="31">
        <f>O844</f>
        <v>177.40025</v>
      </c>
      <c r="AF856" s="37">
        <f t="shared" si="183"/>
        <v>189.77848009567484</v>
      </c>
      <c r="AG856" s="37">
        <f t="shared" si="183"/>
        <v>165.02201990432516</v>
      </c>
    </row>
    <row r="857" spans="1:33" ht="17" thickTop="1" thickBot="1" x14ac:dyDescent="0.25">
      <c r="A857" s="33" t="s">
        <v>216</v>
      </c>
      <c r="D857">
        <v>2</v>
      </c>
      <c r="E857" s="38">
        <v>4237.92</v>
      </c>
      <c r="F857" s="38"/>
      <c r="G857" s="25">
        <f t="shared" si="185"/>
        <v>0</v>
      </c>
      <c r="H857" s="25" t="str">
        <f>IF(G857&lt;1.5, "F", "G")</f>
        <v>F</v>
      </c>
      <c r="I857" s="38">
        <v>143.6</v>
      </c>
      <c r="J857" s="38">
        <v>70.8</v>
      </c>
      <c r="K857">
        <f t="shared" si="184"/>
        <v>169.26000000000005</v>
      </c>
      <c r="L857" s="49">
        <f t="shared" si="177"/>
        <v>54.975999999999999</v>
      </c>
      <c r="M857" s="26">
        <f>AVERAGE(K857)</f>
        <v>169.26000000000005</v>
      </c>
      <c r="AD857">
        <f>N856</f>
        <v>171.934</v>
      </c>
      <c r="AE857" s="31">
        <f>O844</f>
        <v>177.40025</v>
      </c>
      <c r="AF857" s="37">
        <f t="shared" si="183"/>
        <v>189.77848009567484</v>
      </c>
      <c r="AG857" s="37">
        <f t="shared" si="183"/>
        <v>165.02201990432516</v>
      </c>
    </row>
    <row r="858" spans="1:33" ht="17" thickTop="1" thickBot="1" x14ac:dyDescent="0.25">
      <c r="A858" s="33" t="s">
        <v>217</v>
      </c>
      <c r="D858">
        <v>3</v>
      </c>
      <c r="E858" s="38">
        <v>12360.14</v>
      </c>
      <c r="F858" s="38"/>
      <c r="G858" s="25">
        <f t="shared" si="185"/>
        <v>0</v>
      </c>
      <c r="H858" s="25">
        <v>134.6</v>
      </c>
      <c r="I858" s="25">
        <v>134.6</v>
      </c>
      <c r="J858" s="38">
        <v>55.7</v>
      </c>
      <c r="K858">
        <f t="shared" si="184"/>
        <v>188.61</v>
      </c>
      <c r="L858">
        <f t="shared" si="177"/>
        <v>157.35399999999998</v>
      </c>
      <c r="M858" s="26">
        <f>AVERAGE(K858:L858)</f>
        <v>172.982</v>
      </c>
      <c r="AD858">
        <f>N856</f>
        <v>171.934</v>
      </c>
      <c r="AE858" s="31">
        <f>O844</f>
        <v>177.40025</v>
      </c>
      <c r="AF858" s="37">
        <f t="shared" si="183"/>
        <v>189.77848009567484</v>
      </c>
      <c r="AG858" s="37">
        <f t="shared" si="183"/>
        <v>165.02201990432516</v>
      </c>
    </row>
    <row r="859" spans="1:33" ht="17" thickTop="1" thickBot="1" x14ac:dyDescent="0.25">
      <c r="D859" t="s">
        <v>208</v>
      </c>
      <c r="E859">
        <f>AVERAGE(E856:E858)</f>
        <v>7725.4333333333334</v>
      </c>
      <c r="F859" t="e">
        <f>AVERAGE(F856:F858)</f>
        <v>#DIV/0!</v>
      </c>
      <c r="G859" s="25" t="e">
        <f t="shared" si="185"/>
        <v>#DIV/0!</v>
      </c>
      <c r="H859" s="25" t="e">
        <f t="shared" ref="H859:H877" si="186">IF(G859&lt;1.5, "F", "G")</f>
        <v>#DIV/0!</v>
      </c>
      <c r="I859">
        <f>AVERAGE(I856:I858)</f>
        <v>139.93333333333331</v>
      </c>
      <c r="J859">
        <f>AVERAGE(J856:J858)</f>
        <v>64.433333333333337</v>
      </c>
      <c r="K859">
        <f t="shared" si="184"/>
        <v>177.14333333333337</v>
      </c>
      <c r="L859">
        <f t="shared" si="177"/>
        <v>98.141999999999939</v>
      </c>
      <c r="M859" s="26"/>
      <c r="AE859" s="31">
        <f>O844</f>
        <v>177.40025</v>
      </c>
      <c r="AF859" s="37">
        <f t="shared" si="183"/>
        <v>189.77848009567484</v>
      </c>
      <c r="AG859" s="37">
        <f t="shared" si="183"/>
        <v>165.02201990432516</v>
      </c>
    </row>
    <row r="860" spans="1:33" ht="17" thickTop="1" thickBot="1" x14ac:dyDescent="0.25">
      <c r="A860" s="33" t="s">
        <v>218</v>
      </c>
      <c r="C860" s="29">
        <v>5</v>
      </c>
      <c r="D860" s="29">
        <v>1</v>
      </c>
      <c r="E860" s="29">
        <v>1814.04</v>
      </c>
      <c r="F860" s="29"/>
      <c r="G860" s="25">
        <f t="shared" si="185"/>
        <v>0</v>
      </c>
      <c r="H860" s="25" t="str">
        <f t="shared" si="186"/>
        <v>F</v>
      </c>
      <c r="I860" s="29">
        <v>140.6</v>
      </c>
      <c r="J860" s="29">
        <v>73.900000000000006</v>
      </c>
      <c r="K860">
        <f t="shared" si="184"/>
        <v>175.71000000000004</v>
      </c>
      <c r="L860" s="49">
        <f t="shared" si="177"/>
        <v>33.95799999999997</v>
      </c>
      <c r="M860" s="26">
        <f>AVERAGE(K860)</f>
        <v>175.71000000000004</v>
      </c>
      <c r="N860" s="27">
        <f>AVERAGE(M860:M862)</f>
        <v>178.33699999999999</v>
      </c>
      <c r="AD860" s="39">
        <f>N860</f>
        <v>178.33699999999999</v>
      </c>
      <c r="AE860" s="31">
        <f>O844</f>
        <v>177.40025</v>
      </c>
      <c r="AF860" s="37">
        <f t="shared" si="183"/>
        <v>189.77848009567484</v>
      </c>
      <c r="AG860" s="37">
        <f t="shared" si="183"/>
        <v>165.02201990432516</v>
      </c>
    </row>
    <row r="861" spans="1:33" ht="17" thickTop="1" thickBot="1" x14ac:dyDescent="0.25">
      <c r="A861" s="33" t="s">
        <v>219</v>
      </c>
      <c r="D861">
        <v>2</v>
      </c>
      <c r="E861" s="38">
        <v>6434.84</v>
      </c>
      <c r="F861" s="38"/>
      <c r="G861" s="25">
        <f t="shared" si="185"/>
        <v>0</v>
      </c>
      <c r="H861" s="25" t="str">
        <f t="shared" si="186"/>
        <v>F</v>
      </c>
      <c r="I861" s="38">
        <v>132.6</v>
      </c>
      <c r="J861" s="38">
        <v>52.6</v>
      </c>
      <c r="K861">
        <f t="shared" si="184"/>
        <v>192.91000000000003</v>
      </c>
      <c r="L861">
        <f t="shared" si="177"/>
        <v>178.37199999999996</v>
      </c>
      <c r="M861" s="26">
        <f>AVERAGE(K861:L861)</f>
        <v>185.64099999999999</v>
      </c>
      <c r="AD861">
        <f>N860</f>
        <v>178.33699999999999</v>
      </c>
      <c r="AE861" s="31">
        <f>O844</f>
        <v>177.40025</v>
      </c>
      <c r="AF861" s="37">
        <f t="shared" ref="AF861:AG866" si="187">AF860</f>
        <v>189.77848009567484</v>
      </c>
      <c r="AG861" s="37">
        <f t="shared" si="187"/>
        <v>165.02201990432516</v>
      </c>
    </row>
    <row r="862" spans="1:33" ht="17" thickTop="1" thickBot="1" x14ac:dyDescent="0.25">
      <c r="A862" s="33" t="s">
        <v>220</v>
      </c>
      <c r="D862">
        <v>3</v>
      </c>
      <c r="E862" s="38">
        <v>4144.7700000000004</v>
      </c>
      <c r="F862" s="38"/>
      <c r="G862" s="25">
        <f t="shared" si="185"/>
        <v>0</v>
      </c>
      <c r="H862" s="25" t="str">
        <f t="shared" si="186"/>
        <v>F</v>
      </c>
      <c r="I862" s="38">
        <v>134.6</v>
      </c>
      <c r="J862" s="38">
        <v>55.5</v>
      </c>
      <c r="K862">
        <f t="shared" si="184"/>
        <v>188.61</v>
      </c>
      <c r="L862">
        <f t="shared" si="177"/>
        <v>158.70999999999998</v>
      </c>
      <c r="M862" s="48">
        <f>AVERAGE(K862:L862)</f>
        <v>173.66</v>
      </c>
      <c r="AD862">
        <f>N860</f>
        <v>178.33699999999999</v>
      </c>
      <c r="AE862" s="31">
        <f>O844</f>
        <v>177.40025</v>
      </c>
      <c r="AF862" s="37">
        <f t="shared" si="187"/>
        <v>189.77848009567484</v>
      </c>
      <c r="AG862" s="37">
        <f t="shared" si="187"/>
        <v>165.02201990432516</v>
      </c>
    </row>
    <row r="863" spans="1:33" ht="17" thickTop="1" thickBot="1" x14ac:dyDescent="0.25">
      <c r="D863" t="s">
        <v>208</v>
      </c>
      <c r="E863">
        <f>AVERAGE(E860:E862)</f>
        <v>4131.2166666666672</v>
      </c>
      <c r="F863" t="e">
        <f>AVERAGE(F860:F862)</f>
        <v>#DIV/0!</v>
      </c>
      <c r="G863" s="25" t="e">
        <f t="shared" si="185"/>
        <v>#DIV/0!</v>
      </c>
      <c r="H863" s="25" t="e">
        <f t="shared" si="186"/>
        <v>#DIV/0!</v>
      </c>
      <c r="I863">
        <f>AVERAGE(I860:I862)</f>
        <v>135.93333333333331</v>
      </c>
      <c r="J863">
        <f>AVERAGE(J860:J862)</f>
        <v>60.666666666666664</v>
      </c>
      <c r="K863">
        <f t="shared" si="184"/>
        <v>185.7433333333334</v>
      </c>
      <c r="L863">
        <f t="shared" si="177"/>
        <v>123.68</v>
      </c>
      <c r="M863" s="26"/>
      <c r="AE863" s="31">
        <f>O844</f>
        <v>177.40025</v>
      </c>
      <c r="AF863" s="37">
        <f t="shared" si="187"/>
        <v>189.77848009567484</v>
      </c>
      <c r="AG863" s="37">
        <f t="shared" si="187"/>
        <v>165.02201990432516</v>
      </c>
    </row>
    <row r="864" spans="1:33" ht="17" thickTop="1" thickBot="1" x14ac:dyDescent="0.25">
      <c r="A864" s="33" t="s">
        <v>221</v>
      </c>
      <c r="C864" s="41">
        <v>6</v>
      </c>
      <c r="D864" s="41">
        <v>1</v>
      </c>
      <c r="E864" s="41">
        <v>2390.48</v>
      </c>
      <c r="F864" s="41"/>
      <c r="G864" s="25">
        <f t="shared" si="185"/>
        <v>0</v>
      </c>
      <c r="H864" s="25" t="str">
        <f t="shared" si="186"/>
        <v>F</v>
      </c>
      <c r="I864" s="41">
        <v>136.6</v>
      </c>
      <c r="J864" s="41">
        <v>73.5</v>
      </c>
      <c r="K864">
        <f t="shared" si="184"/>
        <v>184.31</v>
      </c>
      <c r="L864" s="49">
        <f t="shared" si="177"/>
        <v>36.669999999999959</v>
      </c>
      <c r="M864" s="26">
        <f>AVERAGE(K864)</f>
        <v>184.31</v>
      </c>
      <c r="N864" s="27">
        <f>AVERAGE(M864:M866)</f>
        <v>187.13466666666667</v>
      </c>
      <c r="AD864" s="42">
        <f>N864</f>
        <v>187.13466666666667</v>
      </c>
      <c r="AE864" s="31">
        <f>O844</f>
        <v>177.40025</v>
      </c>
      <c r="AF864" s="37">
        <f t="shared" si="187"/>
        <v>189.77848009567484</v>
      </c>
      <c r="AG864" s="37">
        <f t="shared" si="187"/>
        <v>165.02201990432516</v>
      </c>
    </row>
    <row r="865" spans="1:33" ht="17" thickTop="1" thickBot="1" x14ac:dyDescent="0.25">
      <c r="A865" s="33" t="s">
        <v>222</v>
      </c>
      <c r="D865">
        <v>2</v>
      </c>
      <c r="E865" s="43">
        <v>5368.3</v>
      </c>
      <c r="F865" s="43"/>
      <c r="G865" s="25">
        <f t="shared" si="185"/>
        <v>0</v>
      </c>
      <c r="H865" s="25" t="str">
        <f t="shared" si="186"/>
        <v>F</v>
      </c>
      <c r="I865" s="43">
        <v>134.6</v>
      </c>
      <c r="J865" s="43">
        <v>52.5</v>
      </c>
      <c r="K865">
        <f t="shared" si="184"/>
        <v>188.61</v>
      </c>
      <c r="L865">
        <f t="shared" si="177"/>
        <v>179.05</v>
      </c>
      <c r="M865" s="26">
        <f>AVERAGE(K865:L865)</f>
        <v>183.83</v>
      </c>
      <c r="AD865">
        <f>N864</f>
        <v>187.13466666666667</v>
      </c>
      <c r="AE865" s="31">
        <f>O844</f>
        <v>177.40025</v>
      </c>
      <c r="AF865" s="37">
        <f t="shared" si="187"/>
        <v>189.77848009567484</v>
      </c>
      <c r="AG865" s="37">
        <f t="shared" si="187"/>
        <v>165.02201990432516</v>
      </c>
    </row>
    <row r="866" spans="1:33" ht="17" thickTop="1" thickBot="1" x14ac:dyDescent="0.25">
      <c r="A866" s="33" t="s">
        <v>223</v>
      </c>
      <c r="D866">
        <v>3</v>
      </c>
      <c r="E866" s="43">
        <v>8677.77</v>
      </c>
      <c r="F866" s="43"/>
      <c r="G866" s="25">
        <f t="shared" si="185"/>
        <v>0</v>
      </c>
      <c r="H866" s="25" t="str">
        <f t="shared" si="186"/>
        <v>F</v>
      </c>
      <c r="I866" s="43">
        <v>135.6</v>
      </c>
      <c r="J866" s="43">
        <v>49.4</v>
      </c>
      <c r="K866">
        <f t="shared" si="184"/>
        <v>186.46000000000004</v>
      </c>
      <c r="L866">
        <f t="shared" si="177"/>
        <v>200.06799999999998</v>
      </c>
      <c r="M866" s="26">
        <f>AVERAGE(K866:L866)</f>
        <v>193.26400000000001</v>
      </c>
      <c r="AD866">
        <f>N864</f>
        <v>187.13466666666667</v>
      </c>
      <c r="AE866" s="31">
        <f>O844</f>
        <v>177.40025</v>
      </c>
      <c r="AF866" s="37">
        <f t="shared" si="187"/>
        <v>189.77848009567484</v>
      </c>
      <c r="AG866" s="37">
        <f t="shared" si="187"/>
        <v>165.02201990432516</v>
      </c>
    </row>
    <row r="867" spans="1:33" ht="17" thickTop="1" thickBot="1" x14ac:dyDescent="0.25">
      <c r="D867" t="s">
        <v>208</v>
      </c>
      <c r="E867">
        <f>AVERAGE(E864:E866)</f>
        <v>5478.8500000000013</v>
      </c>
      <c r="F867" t="e">
        <f>AVERAGE(F864:F866)</f>
        <v>#DIV/0!</v>
      </c>
      <c r="G867" s="25" t="e">
        <f t="shared" si="185"/>
        <v>#DIV/0!</v>
      </c>
      <c r="H867" s="25" t="e">
        <f t="shared" si="186"/>
        <v>#DIV/0!</v>
      </c>
      <c r="I867">
        <f>AVERAGE(I864:I866)</f>
        <v>135.6</v>
      </c>
      <c r="J867">
        <f>AVERAGE(J864:J866)</f>
        <v>58.466666666666669</v>
      </c>
      <c r="K867">
        <f t="shared" si="184"/>
        <v>186.46000000000004</v>
      </c>
      <c r="L867">
        <f t="shared" si="177"/>
        <v>138.59599999999995</v>
      </c>
      <c r="M867" s="26"/>
    </row>
    <row r="868" spans="1:33" s="25" customFormat="1" ht="17" thickTop="1" thickBot="1" x14ac:dyDescent="0.25">
      <c r="A868" s="23" t="s">
        <v>204</v>
      </c>
      <c r="B868" s="24" t="s">
        <v>264</v>
      </c>
      <c r="C868" s="25">
        <v>1</v>
      </c>
      <c r="D868" s="25">
        <v>1</v>
      </c>
      <c r="G868" s="25" t="e">
        <f t="shared" si="185"/>
        <v>#DIV/0!</v>
      </c>
      <c r="H868" s="25" t="e">
        <f t="shared" si="186"/>
        <v>#DIV/0!</v>
      </c>
      <c r="I868" s="25">
        <v>130.6</v>
      </c>
      <c r="J868" s="25">
        <v>51.6</v>
      </c>
      <c r="K868" s="25">
        <f t="shared" si="184"/>
        <v>197.21000000000004</v>
      </c>
      <c r="L868" s="25">
        <f t="shared" si="177"/>
        <v>185.15199999999999</v>
      </c>
      <c r="M868" s="26">
        <f>AVERAGE(K868:L868)</f>
        <v>191.18100000000001</v>
      </c>
      <c r="N868" s="27">
        <f>AVERAGE(M868:M870)</f>
        <v>200.02833333333334</v>
      </c>
      <c r="O868" s="45">
        <f>AVERAGE(N868,N872,N876,N880,N884,N888)</f>
        <v>199.63475000000003</v>
      </c>
      <c r="P868" s="25">
        <f>AVERAGE(K868:K870,K872:K874,K876:K878,K880:K882,K884:K886,K888:K890)</f>
        <v>202.95527777777784</v>
      </c>
      <c r="Q868" s="25">
        <f>AVERAGE(L868:L870,L872:L874,L876:L878,L880:L882,L884:L886,L888:L890)</f>
        <v>188.57966666666664</v>
      </c>
      <c r="S868" s="46">
        <f>_xlfn.STDEV.S(M868:M870,M872:M874,M876,M880:M882,M884:M886,M888:M890, M878, M877)</f>
        <v>19.117610578800036</v>
      </c>
      <c r="T868">
        <f t="shared" ref="T868:U868" si="188">AVERAGE(I868:I891)</f>
        <v>127.92777777777779</v>
      </c>
      <c r="U868">
        <f t="shared" si="188"/>
        <v>51.094444444444456</v>
      </c>
      <c r="AD868" s="31">
        <f>$N$868</f>
        <v>200.02833333333334</v>
      </c>
      <c r="AE868" s="31">
        <f>O868</f>
        <v>199.63475000000003</v>
      </c>
      <c r="AF868" s="47">
        <f>O868+S868</f>
        <v>218.75236057880005</v>
      </c>
      <c r="AG868" s="47">
        <f>O868-S868</f>
        <v>180.5171394212</v>
      </c>
    </row>
    <row r="869" spans="1:33" ht="17" thickTop="1" thickBot="1" x14ac:dyDescent="0.25">
      <c r="A869" s="33" t="s">
        <v>206</v>
      </c>
      <c r="D869">
        <v>2</v>
      </c>
      <c r="E869">
        <v>7844.25</v>
      </c>
      <c r="G869" s="25">
        <f t="shared" si="185"/>
        <v>0</v>
      </c>
      <c r="H869" s="25" t="str">
        <f t="shared" si="186"/>
        <v>F</v>
      </c>
      <c r="I869">
        <v>129.6</v>
      </c>
      <c r="J869">
        <v>47</v>
      </c>
      <c r="K869">
        <f t="shared" si="184"/>
        <v>199.36</v>
      </c>
      <c r="L869">
        <f t="shared" si="177"/>
        <v>216.33999999999997</v>
      </c>
      <c r="M869" s="26">
        <f>AVERAGE(K869:L869)</f>
        <v>207.85</v>
      </c>
      <c r="AD869">
        <f>N868</f>
        <v>200.02833333333334</v>
      </c>
      <c r="AE869" s="31">
        <f>O868</f>
        <v>199.63475000000003</v>
      </c>
      <c r="AF869" s="37">
        <f t="shared" ref="AF869:AG884" si="189">AF868</f>
        <v>218.75236057880005</v>
      </c>
      <c r="AG869" s="37">
        <f t="shared" si="189"/>
        <v>180.5171394212</v>
      </c>
    </row>
    <row r="870" spans="1:33" ht="17" thickTop="1" thickBot="1" x14ac:dyDescent="0.25">
      <c r="A870" s="33" t="s">
        <v>207</v>
      </c>
      <c r="D870">
        <v>3</v>
      </c>
      <c r="E870">
        <v>6369.56</v>
      </c>
      <c r="G870" s="25">
        <f t="shared" si="185"/>
        <v>0</v>
      </c>
      <c r="H870" s="25" t="str">
        <f t="shared" si="186"/>
        <v>F</v>
      </c>
      <c r="I870" s="38">
        <v>125.2</v>
      </c>
      <c r="J870" s="38">
        <v>50.4</v>
      </c>
      <c r="K870">
        <f t="shared" si="184"/>
        <v>208.82</v>
      </c>
      <c r="L870">
        <f t="shared" si="177"/>
        <v>193.28800000000001</v>
      </c>
      <c r="M870" s="26">
        <f>AVERAGE(K870:L870)</f>
        <v>201.054</v>
      </c>
      <c r="AD870">
        <f>N868</f>
        <v>200.02833333333334</v>
      </c>
      <c r="AE870" s="31">
        <f>O868</f>
        <v>199.63475000000003</v>
      </c>
      <c r="AF870" s="37">
        <f t="shared" si="189"/>
        <v>218.75236057880005</v>
      </c>
      <c r="AG870" s="37">
        <f t="shared" si="189"/>
        <v>180.5171394212</v>
      </c>
    </row>
    <row r="871" spans="1:33" ht="17" thickTop="1" thickBot="1" x14ac:dyDescent="0.25">
      <c r="D871" t="s">
        <v>208</v>
      </c>
      <c r="E871">
        <f>AVERAGE(E868:E870)</f>
        <v>7106.9050000000007</v>
      </c>
      <c r="F871" t="e">
        <f>AVERAGE(F868:F870)</f>
        <v>#DIV/0!</v>
      </c>
      <c r="G871" s="25" t="e">
        <f t="shared" si="185"/>
        <v>#DIV/0!</v>
      </c>
      <c r="H871" s="25" t="e">
        <f t="shared" si="186"/>
        <v>#DIV/0!</v>
      </c>
      <c r="I871">
        <f>AVERAGE(I868:I870)</f>
        <v>128.46666666666667</v>
      </c>
      <c r="J871">
        <f>AVERAGE(J868:J870)</f>
        <v>49.666666666666664</v>
      </c>
      <c r="K871">
        <f t="shared" si="184"/>
        <v>201.79666666666668</v>
      </c>
      <c r="L871">
        <f t="shared" si="177"/>
        <v>198.26</v>
      </c>
      <c r="M871" s="26"/>
      <c r="AE871" s="31">
        <f>O868</f>
        <v>199.63475000000003</v>
      </c>
      <c r="AF871" s="37">
        <f t="shared" si="189"/>
        <v>218.75236057880005</v>
      </c>
      <c r="AG871" s="37">
        <f t="shared" si="189"/>
        <v>180.5171394212</v>
      </c>
    </row>
    <row r="872" spans="1:33" ht="17" thickTop="1" thickBot="1" x14ac:dyDescent="0.25">
      <c r="A872" s="33" t="s">
        <v>209</v>
      </c>
      <c r="C872" s="29">
        <v>2</v>
      </c>
      <c r="D872" s="29">
        <v>1</v>
      </c>
      <c r="E872">
        <v>10095.06</v>
      </c>
      <c r="G872" s="25">
        <f t="shared" si="185"/>
        <v>0</v>
      </c>
      <c r="H872" s="25" t="str">
        <f t="shared" si="186"/>
        <v>F</v>
      </c>
      <c r="I872" s="38">
        <v>128.19999999999999</v>
      </c>
      <c r="J872" s="38">
        <v>49</v>
      </c>
      <c r="K872">
        <f t="shared" si="184"/>
        <v>202.37000000000006</v>
      </c>
      <c r="L872">
        <f t="shared" si="177"/>
        <v>202.77999999999997</v>
      </c>
      <c r="M872" s="26">
        <f>AVERAGE(K872:L872)</f>
        <v>202.57500000000002</v>
      </c>
      <c r="N872" s="27">
        <f>AVERAGE(M872:M874)</f>
        <v>202.44566666666665</v>
      </c>
      <c r="AD872" s="39">
        <f>$N$872</f>
        <v>202.44566666666665</v>
      </c>
      <c r="AE872" s="31">
        <f>O868</f>
        <v>199.63475000000003</v>
      </c>
      <c r="AF872" s="37">
        <f t="shared" si="189"/>
        <v>218.75236057880005</v>
      </c>
      <c r="AG872" s="37">
        <f t="shared" si="189"/>
        <v>180.5171394212</v>
      </c>
    </row>
    <row r="873" spans="1:33" ht="17" thickTop="1" thickBot="1" x14ac:dyDescent="0.25">
      <c r="A873" s="33" t="s">
        <v>210</v>
      </c>
      <c r="D873">
        <v>2</v>
      </c>
      <c r="E873">
        <v>49</v>
      </c>
      <c r="F873">
        <v>125.2</v>
      </c>
      <c r="G873" s="25">
        <v>49.1</v>
      </c>
      <c r="H873" s="25" t="str">
        <f t="shared" si="186"/>
        <v>G</v>
      </c>
      <c r="I873">
        <v>125.2</v>
      </c>
      <c r="J873" s="25">
        <v>49.1</v>
      </c>
      <c r="K873">
        <f t="shared" si="184"/>
        <v>208.82</v>
      </c>
      <c r="L873">
        <f t="shared" si="177"/>
        <v>202.10199999999998</v>
      </c>
      <c r="M873" s="26">
        <f>AVERAGE(K873:L873)</f>
        <v>205.46099999999998</v>
      </c>
      <c r="AD873" s="39">
        <f>$N$872</f>
        <v>202.44566666666665</v>
      </c>
      <c r="AE873" s="31">
        <f>O868</f>
        <v>199.63475000000003</v>
      </c>
      <c r="AF873" s="37">
        <f t="shared" si="189"/>
        <v>218.75236057880005</v>
      </c>
      <c r="AG873" s="37">
        <f t="shared" si="189"/>
        <v>180.5171394212</v>
      </c>
    </row>
    <row r="874" spans="1:33" ht="17" thickTop="1" thickBot="1" x14ac:dyDescent="0.25">
      <c r="A874" s="33" t="s">
        <v>211</v>
      </c>
      <c r="D874">
        <v>3</v>
      </c>
      <c r="E874">
        <v>125.2</v>
      </c>
      <c r="F874" s="25">
        <v>49.1</v>
      </c>
      <c r="G874" s="25">
        <f>F874/E874</f>
        <v>0.39217252396166136</v>
      </c>
      <c r="H874" s="25" t="str">
        <f t="shared" si="186"/>
        <v>F</v>
      </c>
      <c r="I874" s="38">
        <v>126.2</v>
      </c>
      <c r="J874" s="38">
        <v>50.6</v>
      </c>
      <c r="K874">
        <f t="shared" si="184"/>
        <v>206.67000000000002</v>
      </c>
      <c r="L874">
        <f t="shared" si="177"/>
        <v>191.93199999999996</v>
      </c>
      <c r="M874" s="26">
        <f>AVERAGE(K874:L874)</f>
        <v>199.30099999999999</v>
      </c>
      <c r="AD874" s="39">
        <f>$N$872</f>
        <v>202.44566666666665</v>
      </c>
      <c r="AE874" s="31">
        <f>O868</f>
        <v>199.63475000000003</v>
      </c>
      <c r="AF874" s="37">
        <f t="shared" si="189"/>
        <v>218.75236057880005</v>
      </c>
      <c r="AG874" s="37">
        <f t="shared" si="189"/>
        <v>180.5171394212</v>
      </c>
    </row>
    <row r="875" spans="1:33" ht="17" thickTop="1" thickBot="1" x14ac:dyDescent="0.25">
      <c r="D875" t="s">
        <v>208</v>
      </c>
      <c r="E875">
        <f>AVERAGE(E872:E874)</f>
        <v>3423.0866666666666</v>
      </c>
      <c r="F875">
        <f>AVERAGE(F872:F874)</f>
        <v>87.15</v>
      </c>
      <c r="G875" s="25">
        <f>F875/E875</f>
        <v>2.5459478092871347E-2</v>
      </c>
      <c r="H875" s="25" t="str">
        <f t="shared" si="186"/>
        <v>F</v>
      </c>
      <c r="I875">
        <f>AVERAGE(I872:I874)</f>
        <v>126.53333333333332</v>
      </c>
      <c r="J875">
        <f>AVERAGE(J872:J874)</f>
        <v>49.566666666666663</v>
      </c>
      <c r="K875">
        <f t="shared" si="184"/>
        <v>205.95333333333338</v>
      </c>
      <c r="L875">
        <f t="shared" si="177"/>
        <v>198.93799999999999</v>
      </c>
      <c r="M875" s="26"/>
      <c r="AE875" s="31">
        <f>O868</f>
        <v>199.63475000000003</v>
      </c>
      <c r="AF875" s="37">
        <f t="shared" si="189"/>
        <v>218.75236057880005</v>
      </c>
      <c r="AG875" s="37">
        <f t="shared" si="189"/>
        <v>180.5171394212</v>
      </c>
    </row>
    <row r="876" spans="1:33" ht="17" thickTop="1" thickBot="1" x14ac:dyDescent="0.25">
      <c r="A876" s="33" t="s">
        <v>212</v>
      </c>
      <c r="C876" s="29">
        <v>3</v>
      </c>
      <c r="D876" s="29">
        <v>1</v>
      </c>
      <c r="E876" s="29">
        <v>50.6</v>
      </c>
      <c r="F876" s="29">
        <v>140.19999999999999</v>
      </c>
      <c r="G876" s="25">
        <v>73.400000000000006</v>
      </c>
      <c r="H876" s="25" t="str">
        <f t="shared" si="186"/>
        <v>G</v>
      </c>
      <c r="I876" s="29">
        <v>140.19999999999999</v>
      </c>
      <c r="J876" s="25">
        <v>73.400000000000006</v>
      </c>
      <c r="K876">
        <f t="shared" si="184"/>
        <v>176.57000000000005</v>
      </c>
      <c r="L876" s="49">
        <f t="shared" si="177"/>
        <v>37.347999999999956</v>
      </c>
      <c r="M876" s="26">
        <f>AVERAGE(K876)</f>
        <v>176.57000000000005</v>
      </c>
      <c r="N876" s="27">
        <f>AVERAGE(M876:M878)</f>
        <v>165.34433333333334</v>
      </c>
      <c r="AD876" s="39">
        <f>N876</f>
        <v>165.34433333333334</v>
      </c>
      <c r="AE876" s="31">
        <f>O868</f>
        <v>199.63475000000003</v>
      </c>
      <c r="AF876" s="37">
        <f t="shared" si="189"/>
        <v>218.75236057880005</v>
      </c>
      <c r="AG876" s="37">
        <f t="shared" si="189"/>
        <v>180.5171394212</v>
      </c>
    </row>
    <row r="877" spans="1:33" ht="17" thickTop="1" thickBot="1" x14ac:dyDescent="0.25">
      <c r="A877" s="33" t="s">
        <v>213</v>
      </c>
      <c r="D877">
        <v>2</v>
      </c>
      <c r="E877" s="38"/>
      <c r="F877" s="38"/>
      <c r="G877" s="25" t="e">
        <f>F877/E877</f>
        <v>#DIV/0!</v>
      </c>
      <c r="H877" s="25" t="e">
        <f t="shared" si="186"/>
        <v>#DIV/0!</v>
      </c>
      <c r="I877" s="38">
        <v>142.19999999999999</v>
      </c>
      <c r="J877" s="38">
        <v>62.1</v>
      </c>
      <c r="K877">
        <f t="shared" si="184"/>
        <v>172.27000000000004</v>
      </c>
      <c r="L877">
        <f t="shared" si="177"/>
        <v>113.96199999999999</v>
      </c>
      <c r="M877" s="26">
        <f>AVERAGE(K877:L877)</f>
        <v>143.11600000000001</v>
      </c>
      <c r="AD877">
        <f>N876</f>
        <v>165.34433333333334</v>
      </c>
      <c r="AE877" s="31">
        <f>O868</f>
        <v>199.63475000000003</v>
      </c>
      <c r="AF877" s="37">
        <f t="shared" si="189"/>
        <v>218.75236057880005</v>
      </c>
      <c r="AG877" s="37">
        <f t="shared" si="189"/>
        <v>180.5171394212</v>
      </c>
    </row>
    <row r="878" spans="1:33" ht="17" thickTop="1" thickBot="1" x14ac:dyDescent="0.25">
      <c r="A878" s="33" t="s">
        <v>214</v>
      </c>
      <c r="D878">
        <v>3</v>
      </c>
      <c r="E878" s="38">
        <v>11214.81</v>
      </c>
      <c r="F878" s="38"/>
      <c r="G878" s="25">
        <f>F878/E878</f>
        <v>0</v>
      </c>
      <c r="H878" s="25">
        <v>136.19999999999999</v>
      </c>
      <c r="I878" s="25">
        <v>136.19999999999999</v>
      </c>
      <c r="J878" s="38">
        <v>54.2</v>
      </c>
      <c r="K878">
        <f t="shared" si="184"/>
        <v>185.17000000000002</v>
      </c>
      <c r="L878">
        <f t="shared" si="177"/>
        <v>167.52399999999994</v>
      </c>
      <c r="M878" s="26">
        <f>AVERAGE(K878:L878)</f>
        <v>176.34699999999998</v>
      </c>
      <c r="AD878">
        <f>N876</f>
        <v>165.34433333333334</v>
      </c>
      <c r="AE878" s="31">
        <f>O868</f>
        <v>199.63475000000003</v>
      </c>
      <c r="AF878" s="37">
        <f t="shared" si="189"/>
        <v>218.75236057880005</v>
      </c>
      <c r="AG878" s="37">
        <f t="shared" si="189"/>
        <v>180.5171394212</v>
      </c>
    </row>
    <row r="879" spans="1:33" ht="17" thickTop="1" thickBot="1" x14ac:dyDescent="0.25">
      <c r="D879" t="s">
        <v>208</v>
      </c>
      <c r="E879">
        <f>AVERAGE(E876:E878)</f>
        <v>5632.7049999999999</v>
      </c>
      <c r="F879">
        <f>AVERAGE(F876:F878)</f>
        <v>140.19999999999999</v>
      </c>
      <c r="G879" s="25">
        <f>F879/E879</f>
        <v>2.4890350195865042E-2</v>
      </c>
      <c r="H879" s="25" t="str">
        <f>IF(G879&lt;1.5, "F", "G")</f>
        <v>F</v>
      </c>
      <c r="I879">
        <f>AVERAGE(I876:I878)</f>
        <v>139.53333333333333</v>
      </c>
      <c r="J879">
        <f>AVERAGE(J876:J878)</f>
        <v>63.233333333333327</v>
      </c>
      <c r="K879">
        <f t="shared" si="184"/>
        <v>178.00333333333333</v>
      </c>
      <c r="L879">
        <f t="shared" si="177"/>
        <v>106.27800000000002</v>
      </c>
      <c r="M879" s="26"/>
      <c r="AE879" s="31">
        <f>O868</f>
        <v>199.63475000000003</v>
      </c>
      <c r="AF879" s="37">
        <f t="shared" si="189"/>
        <v>218.75236057880005</v>
      </c>
      <c r="AG879" s="37">
        <f t="shared" si="189"/>
        <v>180.5171394212</v>
      </c>
    </row>
    <row r="880" spans="1:33" ht="17" thickTop="1" thickBot="1" x14ac:dyDescent="0.25">
      <c r="A880" s="33" t="s">
        <v>215</v>
      </c>
      <c r="C880" s="29">
        <v>4</v>
      </c>
      <c r="D880" s="29">
        <v>1</v>
      </c>
      <c r="E880" s="29">
        <v>9126.92</v>
      </c>
      <c r="F880" s="29">
        <v>127.9</v>
      </c>
      <c r="G880" s="25">
        <v>50</v>
      </c>
      <c r="H880" s="25" t="str">
        <f>IF(G880&lt;1.5, "F", "G")</f>
        <v>G</v>
      </c>
      <c r="I880" s="29">
        <v>127.9</v>
      </c>
      <c r="J880" s="25">
        <v>50</v>
      </c>
      <c r="K880">
        <f t="shared" si="184"/>
        <v>203.01499999999999</v>
      </c>
      <c r="L880">
        <f t="shared" si="177"/>
        <v>196</v>
      </c>
      <c r="M880" s="26">
        <f>AVERAGE(K880:L880)</f>
        <v>199.50749999999999</v>
      </c>
      <c r="N880" s="27">
        <f>AVERAGE(M880:M882)</f>
        <v>202.6908333333333</v>
      </c>
      <c r="AD880" s="39">
        <f>N880</f>
        <v>202.6908333333333</v>
      </c>
      <c r="AE880" s="31">
        <f>O868</f>
        <v>199.63475000000003</v>
      </c>
      <c r="AF880" s="37">
        <f t="shared" si="189"/>
        <v>218.75236057880005</v>
      </c>
      <c r="AG880" s="37">
        <f t="shared" si="189"/>
        <v>180.5171394212</v>
      </c>
    </row>
    <row r="881" spans="1:33" ht="17" thickTop="1" thickBot="1" x14ac:dyDescent="0.25">
      <c r="A881" s="33" t="s">
        <v>216</v>
      </c>
      <c r="D881">
        <v>2</v>
      </c>
      <c r="E881" s="38"/>
      <c r="F881" s="38"/>
      <c r="G881" s="25" t="e">
        <f>F881/E881</f>
        <v>#DIV/0!</v>
      </c>
      <c r="H881" s="25" t="e">
        <f>IF(G881&lt;1.5, "F", "G")</f>
        <v>#DIV/0!</v>
      </c>
      <c r="I881" s="38">
        <v>127.4</v>
      </c>
      <c r="J881" s="38">
        <v>48.9</v>
      </c>
      <c r="K881">
        <f t="shared" si="184"/>
        <v>204.08999999999997</v>
      </c>
      <c r="L881">
        <f t="shared" si="177"/>
        <v>203.45799999999997</v>
      </c>
      <c r="M881" s="26">
        <f>AVERAGE(K881:L881)</f>
        <v>203.77399999999997</v>
      </c>
      <c r="AD881">
        <f>N880</f>
        <v>202.6908333333333</v>
      </c>
      <c r="AE881" s="31">
        <f>O868</f>
        <v>199.63475000000003</v>
      </c>
      <c r="AF881" s="37">
        <f t="shared" si="189"/>
        <v>218.75236057880005</v>
      </c>
      <c r="AG881" s="37">
        <f t="shared" si="189"/>
        <v>180.5171394212</v>
      </c>
    </row>
    <row r="882" spans="1:33" ht="17" thickTop="1" thickBot="1" x14ac:dyDescent="0.25">
      <c r="A882" s="33" t="s">
        <v>217</v>
      </c>
      <c r="D882">
        <v>3</v>
      </c>
      <c r="E882" s="38">
        <v>12452.78</v>
      </c>
      <c r="F882" s="38">
        <v>127.4</v>
      </c>
      <c r="G882" s="25">
        <v>48.6</v>
      </c>
      <c r="H882" s="25" t="str">
        <f>IF(G882&lt;1.5, "F", "G")</f>
        <v>G</v>
      </c>
      <c r="I882" s="38">
        <v>127.4</v>
      </c>
      <c r="J882" s="25">
        <v>48.6</v>
      </c>
      <c r="K882">
        <f t="shared" si="184"/>
        <v>204.08999999999997</v>
      </c>
      <c r="L882">
        <f t="shared" si="177"/>
        <v>205.49199999999996</v>
      </c>
      <c r="M882" s="26">
        <f>AVERAGE(K882:L882)</f>
        <v>204.79099999999997</v>
      </c>
      <c r="AD882">
        <f>N880</f>
        <v>202.6908333333333</v>
      </c>
      <c r="AE882" s="31">
        <f>O868</f>
        <v>199.63475000000003</v>
      </c>
      <c r="AF882" s="37">
        <f t="shared" si="189"/>
        <v>218.75236057880005</v>
      </c>
      <c r="AG882" s="37">
        <f t="shared" si="189"/>
        <v>180.5171394212</v>
      </c>
    </row>
    <row r="883" spans="1:33" ht="17" thickTop="1" thickBot="1" x14ac:dyDescent="0.25">
      <c r="D883" t="s">
        <v>208</v>
      </c>
      <c r="E883">
        <f>AVERAGE(E880:E882)</f>
        <v>10789.85</v>
      </c>
      <c r="F883">
        <f>AVERAGE(F880:F882)</f>
        <v>127.65</v>
      </c>
      <c r="G883" s="25">
        <f>F883/E883</f>
        <v>1.1830562982803283E-2</v>
      </c>
      <c r="H883" s="25" t="str">
        <f>IF(G883&lt;1.5, "F", "G")</f>
        <v>F</v>
      </c>
      <c r="I883">
        <f>AVERAGE(I880:I882)</f>
        <v>127.56666666666668</v>
      </c>
      <c r="J883">
        <f>AVERAGE(J880:J882)</f>
        <v>49.166666666666664</v>
      </c>
      <c r="K883">
        <f t="shared" si="184"/>
        <v>203.73166666666668</v>
      </c>
      <c r="L883">
        <f t="shared" si="177"/>
        <v>201.64999999999998</v>
      </c>
      <c r="M883" s="26"/>
      <c r="AE883" s="31">
        <f>O868</f>
        <v>199.63475000000003</v>
      </c>
      <c r="AF883" s="37">
        <f t="shared" si="189"/>
        <v>218.75236057880005</v>
      </c>
      <c r="AG883" s="37">
        <f t="shared" si="189"/>
        <v>180.5171394212</v>
      </c>
    </row>
    <row r="884" spans="1:33" ht="17" thickTop="1" thickBot="1" x14ac:dyDescent="0.25">
      <c r="A884" s="33" t="s">
        <v>218</v>
      </c>
      <c r="C884" s="29">
        <v>5</v>
      </c>
      <c r="D884" s="29">
        <v>1</v>
      </c>
      <c r="E884" s="38">
        <v>127.4</v>
      </c>
      <c r="F884" s="25">
        <v>48.6</v>
      </c>
      <c r="G884" s="25">
        <v>121.4</v>
      </c>
      <c r="H884" s="25">
        <v>47.5</v>
      </c>
      <c r="I884" s="25">
        <v>121.4</v>
      </c>
      <c r="J884" s="25">
        <v>47.5</v>
      </c>
      <c r="K884">
        <f t="shared" si="184"/>
        <v>216.99</v>
      </c>
      <c r="L884">
        <f t="shared" ref="L884:L947" si="190">-6.78*J884+535</f>
        <v>212.95</v>
      </c>
      <c r="M884" s="26">
        <f>AVERAGE(K884:L884)</f>
        <v>214.97</v>
      </c>
      <c r="N884" s="27">
        <f>AVERAGE(M884:M886)</f>
        <v>219.89233333333334</v>
      </c>
      <c r="AD884" s="39">
        <f>N884</f>
        <v>219.89233333333334</v>
      </c>
      <c r="AE884" s="31">
        <f>O868</f>
        <v>199.63475000000003</v>
      </c>
      <c r="AF884" s="37">
        <f t="shared" si="189"/>
        <v>218.75236057880005</v>
      </c>
      <c r="AG884" s="37">
        <f t="shared" si="189"/>
        <v>180.5171394212</v>
      </c>
    </row>
    <row r="885" spans="1:33" ht="17" thickTop="1" thickBot="1" x14ac:dyDescent="0.25">
      <c r="A885" s="33" t="s">
        <v>219</v>
      </c>
      <c r="D885">
        <v>2</v>
      </c>
      <c r="E885" s="38"/>
      <c r="F885" s="38"/>
      <c r="G885" s="25" t="e">
        <f>F885/E885</f>
        <v>#DIV/0!</v>
      </c>
      <c r="H885" s="25" t="e">
        <f t="shared" ref="H885:H895" si="191">IF(G885&lt;1.5, "F", "G")</f>
        <v>#DIV/0!</v>
      </c>
      <c r="I885" s="38">
        <v>120.6</v>
      </c>
      <c r="J885" s="38">
        <v>43.4</v>
      </c>
      <c r="K885">
        <f t="shared" si="184"/>
        <v>218.71000000000004</v>
      </c>
      <c r="L885">
        <f t="shared" si="190"/>
        <v>240.74799999999999</v>
      </c>
      <c r="M885" s="26">
        <f>AVERAGE(K885:L885)</f>
        <v>229.72900000000001</v>
      </c>
      <c r="AD885">
        <f>N884</f>
        <v>219.89233333333334</v>
      </c>
      <c r="AE885" s="31">
        <f>O868</f>
        <v>199.63475000000003</v>
      </c>
      <c r="AF885" s="37">
        <f t="shared" ref="AF885:AG890" si="192">AF884</f>
        <v>218.75236057880005</v>
      </c>
      <c r="AG885" s="37">
        <f t="shared" si="192"/>
        <v>180.5171394212</v>
      </c>
    </row>
    <row r="886" spans="1:33" ht="17" thickTop="1" thickBot="1" x14ac:dyDescent="0.25">
      <c r="A886" s="33" t="s">
        <v>220</v>
      </c>
      <c r="D886">
        <v>3</v>
      </c>
      <c r="E886" s="38">
        <v>43.4</v>
      </c>
      <c r="F886" s="38">
        <v>123.6</v>
      </c>
      <c r="G886" s="25">
        <v>46.8</v>
      </c>
      <c r="H886" s="25" t="str">
        <f t="shared" si="191"/>
        <v>G</v>
      </c>
      <c r="I886" s="38">
        <v>123.6</v>
      </c>
      <c r="J886" s="25">
        <v>46.8</v>
      </c>
      <c r="K886">
        <f t="shared" si="184"/>
        <v>212.26000000000005</v>
      </c>
      <c r="L886">
        <f t="shared" si="190"/>
        <v>217.69600000000003</v>
      </c>
      <c r="M886" s="48">
        <f>AVERAGE(K886:L886)</f>
        <v>214.97800000000004</v>
      </c>
      <c r="AD886">
        <f>N884</f>
        <v>219.89233333333334</v>
      </c>
      <c r="AE886" s="31">
        <f>O868</f>
        <v>199.63475000000003</v>
      </c>
      <c r="AF886" s="37">
        <f t="shared" si="192"/>
        <v>218.75236057880005</v>
      </c>
      <c r="AG886" s="37">
        <f t="shared" si="192"/>
        <v>180.5171394212</v>
      </c>
    </row>
    <row r="887" spans="1:33" ht="17" thickTop="1" thickBot="1" x14ac:dyDescent="0.25">
      <c r="D887" t="s">
        <v>208</v>
      </c>
      <c r="E887">
        <f>AVERAGE(E884:E886)</f>
        <v>85.4</v>
      </c>
      <c r="F887">
        <f>AVERAGE(F884:F886)</f>
        <v>86.1</v>
      </c>
      <c r="G887" s="25">
        <f>F887/E887</f>
        <v>1.0081967213114753</v>
      </c>
      <c r="H887" s="25" t="str">
        <f t="shared" si="191"/>
        <v>F</v>
      </c>
      <c r="I887">
        <f>AVERAGE(I884:I886)</f>
        <v>121.86666666666667</v>
      </c>
      <c r="J887">
        <f>AVERAGE(J884:J886)</f>
        <v>45.9</v>
      </c>
      <c r="K887">
        <f t="shared" si="184"/>
        <v>215.98666666666668</v>
      </c>
      <c r="L887">
        <f t="shared" si="190"/>
        <v>223.798</v>
      </c>
      <c r="M887" s="26"/>
      <c r="AE887" s="31">
        <f>O868</f>
        <v>199.63475000000003</v>
      </c>
      <c r="AF887" s="37">
        <f t="shared" si="192"/>
        <v>218.75236057880005</v>
      </c>
      <c r="AG887" s="37">
        <f t="shared" si="192"/>
        <v>180.5171394212</v>
      </c>
    </row>
    <row r="888" spans="1:33" ht="17" thickTop="1" thickBot="1" x14ac:dyDescent="0.25">
      <c r="A888" s="33" t="s">
        <v>221</v>
      </c>
      <c r="C888" s="41">
        <v>6</v>
      </c>
      <c r="D888" s="41">
        <v>1</v>
      </c>
      <c r="E888" s="41">
        <v>11610.72</v>
      </c>
      <c r="F888" s="41">
        <v>120.6</v>
      </c>
      <c r="G888" s="25">
        <v>47.4</v>
      </c>
      <c r="H888" s="25" t="str">
        <f t="shared" si="191"/>
        <v>G</v>
      </c>
      <c r="I888" s="41">
        <v>120.6</v>
      </c>
      <c r="J888" s="25">
        <v>47.4</v>
      </c>
      <c r="K888">
        <f t="shared" si="184"/>
        <v>218.71000000000004</v>
      </c>
      <c r="L888">
        <f t="shared" si="190"/>
        <v>213.62799999999999</v>
      </c>
      <c r="M888" s="26">
        <f>AVERAGE(K888:L888)</f>
        <v>216.16900000000001</v>
      </c>
      <c r="N888" s="27">
        <f>AVERAGE(M888:M890)</f>
        <v>207.40700000000001</v>
      </c>
      <c r="AD888" s="42">
        <f>N888</f>
        <v>207.40700000000001</v>
      </c>
      <c r="AE888" s="31">
        <f>O868</f>
        <v>199.63475000000003</v>
      </c>
      <c r="AF888" s="37">
        <f t="shared" si="192"/>
        <v>218.75236057880005</v>
      </c>
      <c r="AG888" s="37">
        <f t="shared" si="192"/>
        <v>180.5171394212</v>
      </c>
    </row>
    <row r="889" spans="1:33" ht="17" thickTop="1" thickBot="1" x14ac:dyDescent="0.25">
      <c r="A889" s="33" t="s">
        <v>222</v>
      </c>
      <c r="D889">
        <v>2</v>
      </c>
      <c r="E889" s="43">
        <v>10925.07</v>
      </c>
      <c r="F889" s="43">
        <v>124.6</v>
      </c>
      <c r="G889" s="25">
        <v>51.4</v>
      </c>
      <c r="H889" s="25" t="str">
        <f t="shared" si="191"/>
        <v>G</v>
      </c>
      <c r="I889" s="43">
        <v>124.6</v>
      </c>
      <c r="J889" s="25">
        <v>51.4</v>
      </c>
      <c r="K889">
        <f t="shared" si="184"/>
        <v>210.11</v>
      </c>
      <c r="L889">
        <f t="shared" si="190"/>
        <v>186.50799999999998</v>
      </c>
      <c r="M889" s="26">
        <f>AVERAGE(K889:L889)</f>
        <v>198.309</v>
      </c>
      <c r="AD889">
        <f>N888</f>
        <v>207.40700000000001</v>
      </c>
      <c r="AE889" s="31">
        <f>O868</f>
        <v>199.63475000000003</v>
      </c>
      <c r="AF889" s="37">
        <f t="shared" si="192"/>
        <v>218.75236057880005</v>
      </c>
      <c r="AG889" s="37">
        <f t="shared" si="192"/>
        <v>180.5171394212</v>
      </c>
    </row>
    <row r="890" spans="1:33" ht="17" thickTop="1" thickBot="1" x14ac:dyDescent="0.25">
      <c r="A890" s="33" t="s">
        <v>223</v>
      </c>
      <c r="D890">
        <v>3</v>
      </c>
      <c r="E890" s="43">
        <v>12100.4</v>
      </c>
      <c r="F890" s="43"/>
      <c r="G890" s="25">
        <f>F890/E890</f>
        <v>0</v>
      </c>
      <c r="H890" s="25" t="str">
        <f t="shared" si="191"/>
        <v>F</v>
      </c>
      <c r="I890" s="43">
        <v>125.6</v>
      </c>
      <c r="J890" s="43">
        <v>48.3</v>
      </c>
      <c r="K890">
        <f t="shared" si="184"/>
        <v>207.96000000000004</v>
      </c>
      <c r="L890">
        <f t="shared" si="190"/>
        <v>207.52600000000001</v>
      </c>
      <c r="M890" s="26">
        <f>AVERAGE(K890:L890)</f>
        <v>207.74300000000002</v>
      </c>
      <c r="AD890">
        <f>N888</f>
        <v>207.40700000000001</v>
      </c>
      <c r="AE890" s="31">
        <f>O868</f>
        <v>199.63475000000003</v>
      </c>
      <c r="AF890" s="37">
        <f t="shared" si="192"/>
        <v>218.75236057880005</v>
      </c>
      <c r="AG890" s="37">
        <f t="shared" si="192"/>
        <v>180.5171394212</v>
      </c>
    </row>
    <row r="891" spans="1:33" ht="17" thickTop="1" thickBot="1" x14ac:dyDescent="0.25">
      <c r="D891" t="s">
        <v>208</v>
      </c>
      <c r="E891">
        <f>AVERAGE(E888:E890)</f>
        <v>11545.396666666667</v>
      </c>
      <c r="F891">
        <f>AVERAGE(F888:F890)</f>
        <v>122.6</v>
      </c>
      <c r="G891" s="25">
        <f>F891/E891</f>
        <v>1.0618950871905945E-2</v>
      </c>
      <c r="H891" s="25" t="str">
        <f t="shared" si="191"/>
        <v>F</v>
      </c>
      <c r="I891">
        <f>AVERAGE(I888:I890)</f>
        <v>123.59999999999998</v>
      </c>
      <c r="J891">
        <f>AVERAGE(J888:J890)</f>
        <v>49.033333333333331</v>
      </c>
      <c r="K891">
        <f t="shared" si="184"/>
        <v>212.26000000000005</v>
      </c>
      <c r="L891">
        <f t="shared" si="190"/>
        <v>202.55399999999997</v>
      </c>
      <c r="M891" s="26"/>
    </row>
    <row r="892" spans="1:33" s="25" customFormat="1" ht="17" thickTop="1" thickBot="1" x14ac:dyDescent="0.25">
      <c r="A892" s="23" t="s">
        <v>204</v>
      </c>
      <c r="B892" s="24" t="s">
        <v>265</v>
      </c>
      <c r="C892" s="25">
        <v>1</v>
      </c>
      <c r="D892" s="25">
        <v>1</v>
      </c>
      <c r="E892" s="25">
        <v>6393.42</v>
      </c>
      <c r="G892" s="25">
        <f>F892/E892</f>
        <v>0</v>
      </c>
      <c r="H892" s="25" t="str">
        <f t="shared" si="191"/>
        <v>F</v>
      </c>
      <c r="I892" s="25">
        <v>116.6</v>
      </c>
      <c r="J892" s="25">
        <v>44.9</v>
      </c>
      <c r="K892" s="25">
        <f t="shared" si="184"/>
        <v>227.31000000000003</v>
      </c>
      <c r="L892" s="25">
        <f t="shared" si="190"/>
        <v>230.57799999999997</v>
      </c>
      <c r="M892" s="26">
        <f>AVERAGE(K892:L892)</f>
        <v>228.94400000000002</v>
      </c>
      <c r="N892" s="27">
        <f>AVERAGE(M892:M894)</f>
        <v>225.74433333333332</v>
      </c>
      <c r="O892" s="45">
        <f>AVERAGE(N892,N896,N900,N904,N908,N912)</f>
        <v>228.78444444444446</v>
      </c>
      <c r="P892" s="25">
        <f>AVERAGE(K892:K894,K896:K898,K900:K902,K904:K906,K908:K910,K912:K914)</f>
        <v>232.56555555555556</v>
      </c>
      <c r="Q892" s="25">
        <f>AVERAGE(L892:L894,L896:L898,L900:L902,L904:L906,L908:L910,L912:L914)</f>
        <v>225.00333333333333</v>
      </c>
      <c r="S892" s="46">
        <f>_xlfn.STDEV.S(M892:M894,M896:M898,M900,M904:M906,M908:M910,M912:M914, M902, M901)</f>
        <v>6.0013016722572692</v>
      </c>
      <c r="T892">
        <f t="shared" ref="T892:U892" si="193">AVERAGE(I892:I915)</f>
        <v>114.15555555555552</v>
      </c>
      <c r="U892">
        <f t="shared" si="193"/>
        <v>45.722222222222221</v>
      </c>
      <c r="AD892" s="31">
        <f>$N$892</f>
        <v>225.74433333333332</v>
      </c>
      <c r="AE892" s="31">
        <f>O892</f>
        <v>228.78444444444446</v>
      </c>
      <c r="AF892" s="47">
        <f>O892+S892</f>
        <v>234.78574611670172</v>
      </c>
      <c r="AG892" s="47">
        <f>O892-S892</f>
        <v>222.7831427721872</v>
      </c>
    </row>
    <row r="893" spans="1:33" ht="17" thickTop="1" thickBot="1" x14ac:dyDescent="0.25">
      <c r="A893" s="33" t="s">
        <v>206</v>
      </c>
      <c r="D893">
        <v>2</v>
      </c>
      <c r="E893">
        <v>44.9</v>
      </c>
      <c r="F893">
        <v>114.6</v>
      </c>
      <c r="G893" s="25">
        <v>43.7</v>
      </c>
      <c r="H893" s="25" t="str">
        <f t="shared" si="191"/>
        <v>G</v>
      </c>
      <c r="I893">
        <v>114.6</v>
      </c>
      <c r="J893" s="25">
        <v>43.7</v>
      </c>
      <c r="K893">
        <f t="shared" si="184"/>
        <v>231.61</v>
      </c>
      <c r="L893">
        <f t="shared" si="190"/>
        <v>238.71399999999994</v>
      </c>
      <c r="M893" s="26">
        <f>AVERAGE(K893:L893)</f>
        <v>235.16199999999998</v>
      </c>
      <c r="AD893">
        <f>N892</f>
        <v>225.74433333333332</v>
      </c>
      <c r="AE893" s="31">
        <f>O892</f>
        <v>228.78444444444446</v>
      </c>
      <c r="AF893" s="37">
        <f t="shared" ref="AF893:AG908" si="194">AF892</f>
        <v>234.78574611670172</v>
      </c>
      <c r="AG893" s="37">
        <f t="shared" si="194"/>
        <v>222.7831427721872</v>
      </c>
    </row>
    <row r="894" spans="1:33" ht="17" thickTop="1" thickBot="1" x14ac:dyDescent="0.25">
      <c r="A894" s="33" t="s">
        <v>207</v>
      </c>
      <c r="D894">
        <v>3</v>
      </c>
      <c r="G894" s="25" t="e">
        <f>F894/E894</f>
        <v>#DIV/0!</v>
      </c>
      <c r="H894" s="25" t="e">
        <f t="shared" si="191"/>
        <v>#DIV/0!</v>
      </c>
      <c r="I894" s="38">
        <v>114.6</v>
      </c>
      <c r="J894" s="38">
        <v>50.2</v>
      </c>
      <c r="K894">
        <f t="shared" si="184"/>
        <v>231.61</v>
      </c>
      <c r="L894">
        <f t="shared" si="190"/>
        <v>194.64399999999995</v>
      </c>
      <c r="M894" s="26">
        <f>AVERAGE(K894:L894)</f>
        <v>213.12699999999998</v>
      </c>
      <c r="AD894">
        <f>N892</f>
        <v>225.74433333333332</v>
      </c>
      <c r="AE894" s="31">
        <f>O892</f>
        <v>228.78444444444446</v>
      </c>
      <c r="AF894" s="37">
        <f t="shared" si="194"/>
        <v>234.78574611670172</v>
      </c>
      <c r="AG894" s="37">
        <f t="shared" si="194"/>
        <v>222.7831427721872</v>
      </c>
    </row>
    <row r="895" spans="1:33" ht="17" thickTop="1" thickBot="1" x14ac:dyDescent="0.25">
      <c r="D895" t="s">
        <v>208</v>
      </c>
      <c r="E895">
        <f>AVERAGE(E892:E894)</f>
        <v>3219.16</v>
      </c>
      <c r="F895">
        <f>AVERAGE(F892:F894)</f>
        <v>114.6</v>
      </c>
      <c r="G895" s="25">
        <f>F895/E895</f>
        <v>3.5599348898470405E-2</v>
      </c>
      <c r="H895" s="25" t="str">
        <f t="shared" si="191"/>
        <v>F</v>
      </c>
      <c r="I895">
        <f>AVERAGE(I892:I894)</f>
        <v>115.26666666666665</v>
      </c>
      <c r="J895">
        <f>AVERAGE(J892:J894)</f>
        <v>46.266666666666673</v>
      </c>
      <c r="K895">
        <f t="shared" si="184"/>
        <v>230.1766666666667</v>
      </c>
      <c r="L895">
        <f t="shared" si="190"/>
        <v>221.31199999999995</v>
      </c>
      <c r="M895" s="26"/>
      <c r="AE895" s="31">
        <f>O892</f>
        <v>228.78444444444446</v>
      </c>
      <c r="AF895" s="37">
        <f t="shared" si="194"/>
        <v>234.78574611670172</v>
      </c>
      <c r="AG895" s="37">
        <f t="shared" si="194"/>
        <v>222.7831427721872</v>
      </c>
    </row>
    <row r="896" spans="1:33" ht="17" thickTop="1" thickBot="1" x14ac:dyDescent="0.25">
      <c r="A896" s="33" t="s">
        <v>209</v>
      </c>
      <c r="C896" s="29">
        <v>2</v>
      </c>
      <c r="D896" s="29">
        <v>1</v>
      </c>
      <c r="E896">
        <v>11653.96</v>
      </c>
      <c r="G896" s="25">
        <f>F896/E896</f>
        <v>0</v>
      </c>
      <c r="H896" s="25">
        <v>114.6</v>
      </c>
      <c r="I896" s="25">
        <v>114.6</v>
      </c>
      <c r="J896" s="38">
        <v>45.5</v>
      </c>
      <c r="K896">
        <f t="shared" si="184"/>
        <v>231.61</v>
      </c>
      <c r="L896">
        <f t="shared" si="190"/>
        <v>226.51</v>
      </c>
      <c r="M896" s="26">
        <f>AVERAGE(K896:L896)</f>
        <v>229.06</v>
      </c>
      <c r="N896" s="27">
        <f>AVERAGE(M896:M898)</f>
        <v>232.28200000000001</v>
      </c>
      <c r="AD896" s="39">
        <f>$N$896</f>
        <v>232.28200000000001</v>
      </c>
      <c r="AE896" s="31">
        <f>O892</f>
        <v>228.78444444444446</v>
      </c>
      <c r="AF896" s="37">
        <f t="shared" si="194"/>
        <v>234.78574611670172</v>
      </c>
      <c r="AG896" s="37">
        <f t="shared" si="194"/>
        <v>222.7831427721872</v>
      </c>
    </row>
    <row r="897" spans="1:33" ht="17" thickTop="1" thickBot="1" x14ac:dyDescent="0.25">
      <c r="A897" s="33" t="s">
        <v>210</v>
      </c>
      <c r="D897">
        <v>2</v>
      </c>
      <c r="E897">
        <v>10833.59</v>
      </c>
      <c r="F897">
        <v>113.6</v>
      </c>
      <c r="G897" s="25">
        <v>44.2</v>
      </c>
      <c r="H897" s="25" t="str">
        <f>IF(G897&lt;1.5, "F", "G")</f>
        <v>G</v>
      </c>
      <c r="I897">
        <v>113.6</v>
      </c>
      <c r="J897" s="25">
        <v>44.2</v>
      </c>
      <c r="K897">
        <f t="shared" si="184"/>
        <v>233.76000000000002</v>
      </c>
      <c r="L897">
        <f t="shared" si="190"/>
        <v>235.32399999999996</v>
      </c>
      <c r="M897" s="26">
        <f>AVERAGE(K897:L897)</f>
        <v>234.54199999999997</v>
      </c>
      <c r="AD897" s="39">
        <f>$N$896</f>
        <v>232.28200000000001</v>
      </c>
      <c r="AE897" s="31">
        <f>O892</f>
        <v>228.78444444444446</v>
      </c>
      <c r="AF897" s="37">
        <f t="shared" si="194"/>
        <v>234.78574611670172</v>
      </c>
      <c r="AG897" s="37">
        <f t="shared" si="194"/>
        <v>222.7831427721872</v>
      </c>
    </row>
    <row r="898" spans="1:33" ht="17" thickTop="1" thickBot="1" x14ac:dyDescent="0.25">
      <c r="A898" s="33" t="s">
        <v>211</v>
      </c>
      <c r="D898">
        <v>3</v>
      </c>
      <c r="E898">
        <v>12895.44</v>
      </c>
      <c r="G898" s="25">
        <f>F898/E898</f>
        <v>0</v>
      </c>
      <c r="H898" s="25" t="str">
        <f>IF(G898&lt;1.5, "F", "G")</f>
        <v>F</v>
      </c>
      <c r="I898" s="38">
        <v>112.6</v>
      </c>
      <c r="J898" s="38">
        <v>44.9</v>
      </c>
      <c r="K898">
        <f t="shared" si="184"/>
        <v>235.91000000000003</v>
      </c>
      <c r="L898">
        <f t="shared" si="190"/>
        <v>230.57799999999997</v>
      </c>
      <c r="M898" s="26">
        <f>AVERAGE(K898:L898)</f>
        <v>233.244</v>
      </c>
      <c r="AD898" s="39">
        <f>$N$896</f>
        <v>232.28200000000001</v>
      </c>
      <c r="AE898" s="31">
        <f>O892</f>
        <v>228.78444444444446</v>
      </c>
      <c r="AF898" s="37">
        <f t="shared" si="194"/>
        <v>234.78574611670172</v>
      </c>
      <c r="AG898" s="37">
        <f t="shared" si="194"/>
        <v>222.7831427721872</v>
      </c>
    </row>
    <row r="899" spans="1:33" ht="17" thickTop="1" thickBot="1" x14ac:dyDescent="0.25">
      <c r="D899" t="s">
        <v>208</v>
      </c>
      <c r="E899">
        <f>AVERAGE(E896:E898)</f>
        <v>11794.33</v>
      </c>
      <c r="F899">
        <f>AVERAGE(F896:F898)</f>
        <v>113.6</v>
      </c>
      <c r="G899" s="25">
        <f>F899/E899</f>
        <v>9.631746780020569E-3</v>
      </c>
      <c r="H899" s="25" t="str">
        <f>IF(G899&lt;1.5, "F", "G")</f>
        <v>F</v>
      </c>
      <c r="I899">
        <f>AVERAGE(I896:I898)</f>
        <v>113.59999999999998</v>
      </c>
      <c r="J899">
        <f>AVERAGE(J896:J898)</f>
        <v>44.866666666666667</v>
      </c>
      <c r="K899">
        <f t="shared" si="184"/>
        <v>233.76000000000005</v>
      </c>
      <c r="L899">
        <f t="shared" si="190"/>
        <v>230.80399999999997</v>
      </c>
      <c r="M899" s="26"/>
      <c r="AE899" s="31">
        <f>O892</f>
        <v>228.78444444444446</v>
      </c>
      <c r="AF899" s="37">
        <f t="shared" si="194"/>
        <v>234.78574611670172</v>
      </c>
      <c r="AG899" s="37">
        <f t="shared" si="194"/>
        <v>222.7831427721872</v>
      </c>
    </row>
    <row r="900" spans="1:33" ht="17" thickTop="1" thickBot="1" x14ac:dyDescent="0.25">
      <c r="A900" s="33" t="s">
        <v>212</v>
      </c>
      <c r="C900" s="29">
        <v>3</v>
      </c>
      <c r="D900" s="29">
        <v>1</v>
      </c>
      <c r="E900" s="29">
        <v>10030.549999999999</v>
      </c>
      <c r="F900" s="29"/>
      <c r="G900" s="25">
        <f>F900/E900</f>
        <v>0</v>
      </c>
      <c r="H900" s="25" t="str">
        <f>IF(G900&lt;1.5, "F", "G")</f>
        <v>F</v>
      </c>
      <c r="I900" s="29">
        <v>114.6</v>
      </c>
      <c r="J900" s="29">
        <v>47.3</v>
      </c>
      <c r="K900">
        <f t="shared" si="184"/>
        <v>231.61</v>
      </c>
      <c r="L900">
        <f t="shared" si="190"/>
        <v>214.30599999999998</v>
      </c>
      <c r="M900" s="26">
        <f>AVERAGE(K900:L900)</f>
        <v>222.958</v>
      </c>
      <c r="N900" s="27">
        <f>AVERAGE(M900:M902)</f>
        <v>223.74900000000002</v>
      </c>
      <c r="AD900" s="39">
        <f>N900</f>
        <v>223.74900000000002</v>
      </c>
      <c r="AE900" s="31">
        <f>O892</f>
        <v>228.78444444444446</v>
      </c>
      <c r="AF900" s="37">
        <f t="shared" si="194"/>
        <v>234.78574611670172</v>
      </c>
      <c r="AG900" s="37">
        <f t="shared" si="194"/>
        <v>222.7831427721872</v>
      </c>
    </row>
    <row r="901" spans="1:33" ht="17" thickTop="1" thickBot="1" x14ac:dyDescent="0.25">
      <c r="A901" s="33" t="s">
        <v>213</v>
      </c>
      <c r="D901">
        <v>2</v>
      </c>
      <c r="E901" s="38">
        <v>47.3</v>
      </c>
      <c r="F901" s="38"/>
      <c r="G901" s="25">
        <v>113.6</v>
      </c>
      <c r="H901" s="25">
        <v>45.6</v>
      </c>
      <c r="I901" s="25">
        <v>113.6</v>
      </c>
      <c r="J901" s="25">
        <v>45.6</v>
      </c>
      <c r="K901">
        <f t="shared" si="184"/>
        <v>233.76000000000002</v>
      </c>
      <c r="L901">
        <f t="shared" si="190"/>
        <v>225.83199999999999</v>
      </c>
      <c r="M901" s="26">
        <f>AVERAGE(K901:L901)</f>
        <v>229.79599999999999</v>
      </c>
      <c r="AD901">
        <f>N900</f>
        <v>223.74900000000002</v>
      </c>
      <c r="AE901" s="31">
        <f>O892</f>
        <v>228.78444444444446</v>
      </c>
      <c r="AF901" s="37">
        <f t="shared" si="194"/>
        <v>234.78574611670172</v>
      </c>
      <c r="AG901" s="37">
        <f t="shared" si="194"/>
        <v>222.7831427721872</v>
      </c>
    </row>
    <row r="902" spans="1:33" ht="17" thickTop="1" thickBot="1" x14ac:dyDescent="0.25">
      <c r="A902" s="33" t="s">
        <v>214</v>
      </c>
      <c r="D902">
        <v>3</v>
      </c>
      <c r="E902" s="38">
        <v>11653.06</v>
      </c>
      <c r="F902" s="38"/>
      <c r="G902" s="25">
        <f>F902/E902</f>
        <v>0</v>
      </c>
      <c r="H902" s="25" t="str">
        <f>IF(G902&lt;1.5, "F", "G")</f>
        <v>F</v>
      </c>
      <c r="I902" s="38">
        <v>115.6</v>
      </c>
      <c r="J902" s="38">
        <v>48.3</v>
      </c>
      <c r="K902">
        <f t="shared" si="184"/>
        <v>229.46000000000004</v>
      </c>
      <c r="L902">
        <f t="shared" si="190"/>
        <v>207.52600000000001</v>
      </c>
      <c r="M902" s="26">
        <f>AVERAGE(K902:L902)</f>
        <v>218.49300000000002</v>
      </c>
      <c r="AD902">
        <f>N900</f>
        <v>223.74900000000002</v>
      </c>
      <c r="AE902" s="31">
        <f>O892</f>
        <v>228.78444444444446</v>
      </c>
      <c r="AF902" s="37">
        <f t="shared" si="194"/>
        <v>234.78574611670172</v>
      </c>
      <c r="AG902" s="37">
        <f t="shared" si="194"/>
        <v>222.7831427721872</v>
      </c>
    </row>
    <row r="903" spans="1:33" ht="17" thickTop="1" thickBot="1" x14ac:dyDescent="0.25">
      <c r="D903" t="s">
        <v>208</v>
      </c>
      <c r="E903">
        <f>AVERAGE(E900:E902)</f>
        <v>7243.6366666666654</v>
      </c>
      <c r="F903" t="e">
        <f>AVERAGE(F900:F902)</f>
        <v>#DIV/0!</v>
      </c>
      <c r="G903" s="25" t="e">
        <f>F903/E903</f>
        <v>#DIV/0!</v>
      </c>
      <c r="H903" s="25" t="e">
        <f>IF(G903&lt;1.5, "F", "G")</f>
        <v>#DIV/0!</v>
      </c>
      <c r="I903">
        <f>AVERAGE(I900:I902)</f>
        <v>114.59999999999998</v>
      </c>
      <c r="J903">
        <f>AVERAGE(J900:J902)</f>
        <v>47.066666666666663</v>
      </c>
      <c r="K903">
        <f t="shared" si="184"/>
        <v>231.61000000000004</v>
      </c>
      <c r="L903">
        <f t="shared" si="190"/>
        <v>215.88800000000003</v>
      </c>
      <c r="M903" s="26"/>
      <c r="AE903" s="31">
        <f>O892</f>
        <v>228.78444444444446</v>
      </c>
      <c r="AF903" s="37">
        <f t="shared" si="194"/>
        <v>234.78574611670172</v>
      </c>
      <c r="AG903" s="37">
        <f t="shared" si="194"/>
        <v>222.7831427721872</v>
      </c>
    </row>
    <row r="904" spans="1:33" ht="17" thickTop="1" thickBot="1" x14ac:dyDescent="0.25">
      <c r="A904" s="33" t="s">
        <v>215</v>
      </c>
      <c r="C904" s="29">
        <v>4</v>
      </c>
      <c r="D904" s="29">
        <v>1</v>
      </c>
      <c r="E904" s="29">
        <v>48.3</v>
      </c>
      <c r="F904" s="29"/>
      <c r="G904" s="25">
        <f>F904/E904</f>
        <v>0</v>
      </c>
      <c r="H904" s="25" t="str">
        <f>IF(G904&lt;1.5, "F", "G")</f>
        <v>F</v>
      </c>
      <c r="I904" s="29">
        <v>114.6</v>
      </c>
      <c r="J904" s="29">
        <v>45.8</v>
      </c>
      <c r="K904">
        <f t="shared" si="184"/>
        <v>231.61</v>
      </c>
      <c r="L904">
        <f t="shared" si="190"/>
        <v>224.476</v>
      </c>
      <c r="M904" s="26">
        <f>AVERAGE(K904:L904)</f>
        <v>228.04300000000001</v>
      </c>
      <c r="N904" s="27">
        <f>AVERAGE(M904:M906)</f>
        <v>226.98733333333334</v>
      </c>
      <c r="AD904" s="39">
        <f>N904</f>
        <v>226.98733333333334</v>
      </c>
      <c r="AE904" s="31">
        <f>O892</f>
        <v>228.78444444444446</v>
      </c>
      <c r="AF904" s="37">
        <f t="shared" si="194"/>
        <v>234.78574611670172</v>
      </c>
      <c r="AG904" s="37">
        <f t="shared" si="194"/>
        <v>222.7831427721872</v>
      </c>
    </row>
    <row r="905" spans="1:33" ht="17" thickTop="1" thickBot="1" x14ac:dyDescent="0.25">
      <c r="A905" s="33" t="s">
        <v>216</v>
      </c>
      <c r="D905">
        <v>2</v>
      </c>
      <c r="E905" s="38">
        <v>9504.51</v>
      </c>
      <c r="F905" s="38"/>
      <c r="G905" s="25">
        <v>116.6</v>
      </c>
      <c r="H905" s="25">
        <v>45.8</v>
      </c>
      <c r="I905" s="25">
        <v>116.6</v>
      </c>
      <c r="J905" s="25">
        <v>45.8</v>
      </c>
      <c r="K905">
        <f t="shared" si="184"/>
        <v>227.31000000000003</v>
      </c>
      <c r="L905">
        <f t="shared" si="190"/>
        <v>224.476</v>
      </c>
      <c r="M905" s="26">
        <f>AVERAGE(K905:L905)</f>
        <v>225.89300000000003</v>
      </c>
      <c r="AD905">
        <f>N904</f>
        <v>226.98733333333334</v>
      </c>
      <c r="AE905" s="31">
        <f>O892</f>
        <v>228.78444444444446</v>
      </c>
      <c r="AF905" s="37">
        <f t="shared" si="194"/>
        <v>234.78574611670172</v>
      </c>
      <c r="AG905" s="37">
        <f t="shared" si="194"/>
        <v>222.7831427721872</v>
      </c>
    </row>
    <row r="906" spans="1:33" ht="17" thickTop="1" thickBot="1" x14ac:dyDescent="0.25">
      <c r="A906" s="33" t="s">
        <v>217</v>
      </c>
      <c r="D906">
        <v>3</v>
      </c>
      <c r="E906" s="38">
        <v>9800.89</v>
      </c>
      <c r="F906" s="38"/>
      <c r="G906" s="25">
        <f>F906/E906</f>
        <v>0</v>
      </c>
      <c r="H906" s="25">
        <v>114.6</v>
      </c>
      <c r="I906" s="25">
        <v>114.6</v>
      </c>
      <c r="J906" s="38">
        <v>46.1</v>
      </c>
      <c r="K906">
        <f t="shared" si="184"/>
        <v>231.61</v>
      </c>
      <c r="L906">
        <f t="shared" si="190"/>
        <v>222.44200000000001</v>
      </c>
      <c r="M906" s="26">
        <f>AVERAGE(K906:L906)</f>
        <v>227.02600000000001</v>
      </c>
      <c r="AD906">
        <f>N904</f>
        <v>226.98733333333334</v>
      </c>
      <c r="AE906" s="31">
        <f>O892</f>
        <v>228.78444444444446</v>
      </c>
      <c r="AF906" s="37">
        <f t="shared" si="194"/>
        <v>234.78574611670172</v>
      </c>
      <c r="AG906" s="37">
        <f t="shared" si="194"/>
        <v>222.7831427721872</v>
      </c>
    </row>
    <row r="907" spans="1:33" ht="17" thickTop="1" thickBot="1" x14ac:dyDescent="0.25">
      <c r="D907" t="s">
        <v>208</v>
      </c>
      <c r="E907">
        <f>AVERAGE(E904:E906)</f>
        <v>6451.2333333333327</v>
      </c>
      <c r="F907" t="e">
        <f>AVERAGE(F904:F906)</f>
        <v>#DIV/0!</v>
      </c>
      <c r="G907" s="25" t="e">
        <f>F907/E907</f>
        <v>#DIV/0!</v>
      </c>
      <c r="H907" s="25" t="e">
        <f>IF(G907&lt;1.5, "F", "G")</f>
        <v>#DIV/0!</v>
      </c>
      <c r="I907">
        <f>AVERAGE(I904:I906)</f>
        <v>115.26666666666665</v>
      </c>
      <c r="J907">
        <f>AVERAGE(J904:J906)</f>
        <v>45.9</v>
      </c>
      <c r="K907">
        <f t="shared" si="184"/>
        <v>230.1766666666667</v>
      </c>
      <c r="L907">
        <f t="shared" si="190"/>
        <v>223.798</v>
      </c>
      <c r="M907" s="26"/>
      <c r="AE907" s="31">
        <f>O892</f>
        <v>228.78444444444446</v>
      </c>
      <c r="AF907" s="37">
        <f t="shared" si="194"/>
        <v>234.78574611670172</v>
      </c>
      <c r="AG907" s="37">
        <f t="shared" si="194"/>
        <v>222.7831427721872</v>
      </c>
    </row>
    <row r="908" spans="1:33" ht="17" thickTop="1" thickBot="1" x14ac:dyDescent="0.25">
      <c r="A908" s="33" t="s">
        <v>218</v>
      </c>
      <c r="C908" s="29">
        <v>5</v>
      </c>
      <c r="D908" s="29">
        <v>1</v>
      </c>
      <c r="E908" s="29">
        <v>13380.06</v>
      </c>
      <c r="F908" s="29"/>
      <c r="G908" s="25">
        <v>114.1</v>
      </c>
      <c r="H908" s="25">
        <v>44.8</v>
      </c>
      <c r="I908" s="25">
        <v>114.1</v>
      </c>
      <c r="J908" s="25">
        <v>44.8</v>
      </c>
      <c r="K908">
        <f t="shared" si="184"/>
        <v>232.68500000000003</v>
      </c>
      <c r="L908">
        <f t="shared" si="190"/>
        <v>231.25600000000003</v>
      </c>
      <c r="M908" s="26">
        <f>AVERAGE(K908:L908)</f>
        <v>231.97050000000002</v>
      </c>
      <c r="N908" s="27">
        <f>AVERAGE(M908:M910)</f>
        <v>234.49516666666668</v>
      </c>
      <c r="AD908" s="39">
        <f>N908</f>
        <v>234.49516666666668</v>
      </c>
      <c r="AE908" s="31">
        <f>O892</f>
        <v>228.78444444444446</v>
      </c>
      <c r="AF908" s="37">
        <f t="shared" si="194"/>
        <v>234.78574611670172</v>
      </c>
      <c r="AG908" s="37">
        <f t="shared" si="194"/>
        <v>222.7831427721872</v>
      </c>
    </row>
    <row r="909" spans="1:33" ht="17" thickTop="1" thickBot="1" x14ac:dyDescent="0.25">
      <c r="A909" s="33" t="s">
        <v>219</v>
      </c>
      <c r="D909">
        <v>2</v>
      </c>
      <c r="E909" s="38">
        <v>13380.06</v>
      </c>
      <c r="F909" s="38"/>
      <c r="G909" s="25">
        <f>F909/E909</f>
        <v>0</v>
      </c>
      <c r="H909" s="25" t="str">
        <f>IF(G909&lt;1.5, "F", "G")</f>
        <v>F</v>
      </c>
      <c r="I909" s="38">
        <v>114.1</v>
      </c>
      <c r="J909" s="38">
        <v>43.7</v>
      </c>
      <c r="K909">
        <f t="shared" si="184"/>
        <v>232.68500000000003</v>
      </c>
      <c r="L909">
        <f t="shared" si="190"/>
        <v>238.71399999999994</v>
      </c>
      <c r="M909" s="26">
        <f>AVERAGE(K909:L909)</f>
        <v>235.6995</v>
      </c>
      <c r="AD909">
        <f>N908</f>
        <v>234.49516666666668</v>
      </c>
      <c r="AE909" s="31">
        <f>O892</f>
        <v>228.78444444444446</v>
      </c>
      <c r="AF909" s="37">
        <f t="shared" ref="AF909:AG914" si="195">AF908</f>
        <v>234.78574611670172</v>
      </c>
      <c r="AG909" s="37">
        <f t="shared" si="195"/>
        <v>222.7831427721872</v>
      </c>
    </row>
    <row r="910" spans="1:33" ht="17" thickTop="1" thickBot="1" x14ac:dyDescent="0.25">
      <c r="A910" s="33" t="s">
        <v>220</v>
      </c>
      <c r="D910">
        <v>3</v>
      </c>
      <c r="E910" s="38">
        <v>43.7</v>
      </c>
      <c r="F910" s="38"/>
      <c r="G910" s="25">
        <f>F910/E910</f>
        <v>0</v>
      </c>
      <c r="H910" s="25" t="str">
        <f>IF(G910&lt;1.5, "F", "G")</f>
        <v>F</v>
      </c>
      <c r="I910" s="38">
        <v>112.1</v>
      </c>
      <c r="J910" s="38">
        <v>44.3</v>
      </c>
      <c r="K910">
        <f t="shared" si="184"/>
        <v>236.98500000000001</v>
      </c>
      <c r="L910">
        <f t="shared" si="190"/>
        <v>234.64600000000002</v>
      </c>
      <c r="M910" s="48">
        <f>AVERAGE(K910:L910)</f>
        <v>235.81550000000001</v>
      </c>
      <c r="AD910">
        <f>N908</f>
        <v>234.49516666666668</v>
      </c>
      <c r="AE910" s="31">
        <f>O892</f>
        <v>228.78444444444446</v>
      </c>
      <c r="AF910" s="37">
        <f t="shared" si="195"/>
        <v>234.78574611670172</v>
      </c>
      <c r="AG910" s="37">
        <f t="shared" si="195"/>
        <v>222.7831427721872</v>
      </c>
    </row>
    <row r="911" spans="1:33" ht="17" thickTop="1" thickBot="1" x14ac:dyDescent="0.25">
      <c r="D911" t="s">
        <v>208</v>
      </c>
      <c r="E911">
        <f>AVERAGE(E908:E910)</f>
        <v>8934.6066666666666</v>
      </c>
      <c r="F911" t="e">
        <f>AVERAGE(F908:F910)</f>
        <v>#DIV/0!</v>
      </c>
      <c r="G911" s="25" t="e">
        <f>F911/E911</f>
        <v>#DIV/0!</v>
      </c>
      <c r="H911" s="25" t="e">
        <f>IF(G911&lt;1.5, "F", "G")</f>
        <v>#DIV/0!</v>
      </c>
      <c r="I911">
        <f>AVERAGE(I908:I910)</f>
        <v>113.43333333333332</v>
      </c>
      <c r="J911">
        <f>AVERAGE(J908:J910)</f>
        <v>44.266666666666673</v>
      </c>
      <c r="K911">
        <f t="shared" ref="K911:K974" si="196">-2.15*I911+478</f>
        <v>234.11833333333337</v>
      </c>
      <c r="L911">
        <f t="shared" si="190"/>
        <v>234.87199999999996</v>
      </c>
      <c r="M911" s="26"/>
      <c r="AE911" s="31">
        <f>O892</f>
        <v>228.78444444444446</v>
      </c>
      <c r="AF911" s="37">
        <f t="shared" si="195"/>
        <v>234.78574611670172</v>
      </c>
      <c r="AG911" s="37">
        <f t="shared" si="195"/>
        <v>222.7831427721872</v>
      </c>
    </row>
    <row r="912" spans="1:33" ht="17" thickTop="1" thickBot="1" x14ac:dyDescent="0.25">
      <c r="A912" s="33" t="s">
        <v>221</v>
      </c>
      <c r="C912" s="41">
        <v>6</v>
      </c>
      <c r="D912" s="41">
        <v>1</v>
      </c>
      <c r="E912" s="41">
        <v>5787.25</v>
      </c>
      <c r="F912" s="41"/>
      <c r="G912" s="25">
        <f>F912/E912</f>
        <v>0</v>
      </c>
      <c r="H912" s="25" t="str">
        <f>IF(G912&lt;1.5, "F", "G")</f>
        <v>F</v>
      </c>
      <c r="I912" s="41">
        <v>112.1</v>
      </c>
      <c r="J912" s="41">
        <v>46.8</v>
      </c>
      <c r="K912">
        <f t="shared" si="196"/>
        <v>236.98500000000001</v>
      </c>
      <c r="L912">
        <f t="shared" si="190"/>
        <v>217.69600000000003</v>
      </c>
      <c r="M912" s="26">
        <f>AVERAGE(K912:L912)</f>
        <v>227.34050000000002</v>
      </c>
      <c r="N912" s="27">
        <f>AVERAGE(M912:M914)</f>
        <v>229.44883333333337</v>
      </c>
      <c r="AD912" s="42">
        <f>N912</f>
        <v>229.44883333333337</v>
      </c>
      <c r="AE912" s="31">
        <f>O892</f>
        <v>228.78444444444446</v>
      </c>
      <c r="AF912" s="37">
        <f t="shared" si="195"/>
        <v>234.78574611670172</v>
      </c>
      <c r="AG912" s="37">
        <f t="shared" si="195"/>
        <v>222.7831427721872</v>
      </c>
    </row>
    <row r="913" spans="1:33" ht="17" thickTop="1" thickBot="1" x14ac:dyDescent="0.25">
      <c r="A913" s="33" t="s">
        <v>222</v>
      </c>
      <c r="D913">
        <v>2</v>
      </c>
      <c r="E913" s="43">
        <v>46.8</v>
      </c>
      <c r="F913" s="43"/>
      <c r="G913" s="25">
        <v>114.1</v>
      </c>
      <c r="H913" s="25">
        <v>45.7</v>
      </c>
      <c r="I913" s="25">
        <v>114.1</v>
      </c>
      <c r="J913" s="25">
        <v>45.7</v>
      </c>
      <c r="K913">
        <f t="shared" si="196"/>
        <v>232.68500000000003</v>
      </c>
      <c r="L913">
        <f t="shared" si="190"/>
        <v>225.154</v>
      </c>
      <c r="M913" s="26">
        <f>AVERAGE(K913:L913)</f>
        <v>228.91950000000003</v>
      </c>
      <c r="AD913">
        <f>N912</f>
        <v>229.44883333333337</v>
      </c>
      <c r="AE913" s="31">
        <f>O892</f>
        <v>228.78444444444446</v>
      </c>
      <c r="AF913" s="37">
        <f t="shared" si="195"/>
        <v>234.78574611670172</v>
      </c>
      <c r="AG913" s="37">
        <f t="shared" si="195"/>
        <v>222.7831427721872</v>
      </c>
    </row>
    <row r="914" spans="1:33" ht="17" thickTop="1" thickBot="1" x14ac:dyDescent="0.25">
      <c r="A914" s="33" t="s">
        <v>223</v>
      </c>
      <c r="D914">
        <v>3</v>
      </c>
      <c r="E914" s="43">
        <v>6225.45</v>
      </c>
      <c r="F914" s="43"/>
      <c r="G914" s="25">
        <f t="shared" ref="G914:G920" si="197">F914/E914</f>
        <v>0</v>
      </c>
      <c r="H914" s="25" t="str">
        <f>IF(G914&lt;1.5, "F", "G")</f>
        <v>F</v>
      </c>
      <c r="I914" s="43">
        <v>112.1</v>
      </c>
      <c r="J914" s="43">
        <v>45.4</v>
      </c>
      <c r="K914">
        <f t="shared" si="196"/>
        <v>236.98500000000001</v>
      </c>
      <c r="L914">
        <f t="shared" si="190"/>
        <v>227.18799999999999</v>
      </c>
      <c r="M914" s="26">
        <f>AVERAGE(K914:L914)</f>
        <v>232.0865</v>
      </c>
      <c r="AD914">
        <f>N912</f>
        <v>229.44883333333337</v>
      </c>
      <c r="AE914" s="31">
        <f>O892</f>
        <v>228.78444444444446</v>
      </c>
      <c r="AF914" s="37">
        <f t="shared" si="195"/>
        <v>234.78574611670172</v>
      </c>
      <c r="AG914" s="37">
        <f t="shared" si="195"/>
        <v>222.7831427721872</v>
      </c>
    </row>
    <row r="915" spans="1:33" ht="17" thickTop="1" thickBot="1" x14ac:dyDescent="0.25">
      <c r="D915" t="s">
        <v>208</v>
      </c>
      <c r="E915">
        <f>AVERAGE(E912:E914)</f>
        <v>4019.8333333333335</v>
      </c>
      <c r="F915" t="e">
        <f>AVERAGE(F912:F914)</f>
        <v>#DIV/0!</v>
      </c>
      <c r="G915" s="25" t="e">
        <f t="shared" si="197"/>
        <v>#DIV/0!</v>
      </c>
      <c r="H915" s="25" t="e">
        <f>IF(G915&lt;1.5, "F", "G")</f>
        <v>#DIV/0!</v>
      </c>
      <c r="I915">
        <f>AVERAGE(I912:I914)</f>
        <v>112.76666666666665</v>
      </c>
      <c r="J915">
        <f>AVERAGE(J912:J914)</f>
        <v>45.966666666666669</v>
      </c>
      <c r="K915">
        <f t="shared" si="196"/>
        <v>235.5516666666667</v>
      </c>
      <c r="L915">
        <f t="shared" si="190"/>
        <v>223.346</v>
      </c>
      <c r="M915" s="26"/>
    </row>
    <row r="916" spans="1:33" s="25" customFormat="1" ht="17" thickTop="1" thickBot="1" x14ac:dyDescent="0.25">
      <c r="A916" s="23" t="s">
        <v>204</v>
      </c>
      <c r="B916" s="24" t="s">
        <v>61</v>
      </c>
      <c r="D916" s="25">
        <v>1</v>
      </c>
      <c r="E916" s="25">
        <v>12618.72</v>
      </c>
      <c r="G916" s="25">
        <f t="shared" si="197"/>
        <v>0</v>
      </c>
      <c r="H916" s="25">
        <v>102.1</v>
      </c>
      <c r="I916" s="25">
        <v>102.1</v>
      </c>
      <c r="J916" s="25">
        <v>40.9</v>
      </c>
      <c r="K916" s="25">
        <f t="shared" si="196"/>
        <v>258.48500000000001</v>
      </c>
      <c r="L916" s="25">
        <f t="shared" si="190"/>
        <v>257.69799999999998</v>
      </c>
      <c r="M916" s="26">
        <f>AVERAGE(K916:L916)</f>
        <v>258.0915</v>
      </c>
      <c r="N916" s="27">
        <f>AVERAGE(M916:M918)</f>
        <v>252.21816666666669</v>
      </c>
      <c r="O916" s="45">
        <f>AVERAGE(N916,N920,N924,N928,N932,N936)</f>
        <v>259.13258333333334</v>
      </c>
      <c r="P916" s="25">
        <f>AVERAGE(K916:K918,K920:K922,K924:K926,K928:K930,K932:K934,K936:K938)</f>
        <v>261.96083333333337</v>
      </c>
      <c r="Q916" s="25">
        <f>AVERAGE(L916:L918,L920:L922,L924:L926,L928:L930,L932:L934,L936:L938)</f>
        <v>256.30433333333332</v>
      </c>
      <c r="S916" s="46">
        <f>_xlfn.STDEV.S(M916:M918,M920:M922,M924,M928:M930,M932:M934,M936:M938, M926, M925)</f>
        <v>5.7652106722641321</v>
      </c>
      <c r="T916">
        <f t="shared" ref="T916:U916" si="198">AVERAGE(I916:I939)</f>
        <v>100.48333333333331</v>
      </c>
      <c r="U916">
        <f t="shared" si="198"/>
        <v>41.105555555555547</v>
      </c>
      <c r="AD916" s="31">
        <f>$N$916</f>
        <v>252.21816666666669</v>
      </c>
      <c r="AE916" s="31">
        <f>O916</f>
        <v>259.13258333333334</v>
      </c>
      <c r="AF916" s="47">
        <f>O916+S916</f>
        <v>264.89779400559746</v>
      </c>
      <c r="AG916" s="47">
        <f>O916-S916</f>
        <v>253.36737266106923</v>
      </c>
    </row>
    <row r="917" spans="1:33" ht="17" thickTop="1" thickBot="1" x14ac:dyDescent="0.25">
      <c r="A917" s="33" t="s">
        <v>206</v>
      </c>
      <c r="D917">
        <v>2</v>
      </c>
      <c r="E917">
        <v>3683.28</v>
      </c>
      <c r="G917" s="25">
        <f t="shared" si="197"/>
        <v>0</v>
      </c>
      <c r="H917" s="25" t="str">
        <f>IF(G917&lt;1.5, "F", "G")</f>
        <v>F</v>
      </c>
      <c r="I917">
        <v>103.1</v>
      </c>
      <c r="J917">
        <v>42.4</v>
      </c>
      <c r="K917">
        <f t="shared" si="196"/>
        <v>256.33500000000004</v>
      </c>
      <c r="L917">
        <f t="shared" si="190"/>
        <v>247.52800000000002</v>
      </c>
      <c r="M917" s="26">
        <f>AVERAGE(K917:L917)</f>
        <v>251.93150000000003</v>
      </c>
      <c r="AD917">
        <f>N916</f>
        <v>252.21816666666669</v>
      </c>
      <c r="AE917" s="31">
        <f>O916</f>
        <v>259.13258333333334</v>
      </c>
      <c r="AF917" s="37">
        <f t="shared" ref="AF917:AG932" si="199">AF916</f>
        <v>264.89779400559746</v>
      </c>
      <c r="AG917" s="37">
        <f t="shared" si="199"/>
        <v>253.36737266106923</v>
      </c>
    </row>
    <row r="918" spans="1:33" ht="17" thickTop="1" thickBot="1" x14ac:dyDescent="0.25">
      <c r="A918" s="33" t="s">
        <v>207</v>
      </c>
      <c r="D918">
        <v>3</v>
      </c>
      <c r="E918">
        <v>4715.87</v>
      </c>
      <c r="G918" s="25">
        <f t="shared" si="197"/>
        <v>0</v>
      </c>
      <c r="H918" s="25" t="str">
        <f>IF(G918&lt;1.5, "F", "G")</f>
        <v>F</v>
      </c>
      <c r="I918" s="38">
        <v>103.3</v>
      </c>
      <c r="J918" s="38">
        <v>43.9</v>
      </c>
      <c r="K918">
        <f t="shared" si="196"/>
        <v>255.905</v>
      </c>
      <c r="L918">
        <f t="shared" si="190"/>
        <v>237.358</v>
      </c>
      <c r="M918" s="26">
        <f>AVERAGE(K918:L918)</f>
        <v>246.63150000000002</v>
      </c>
      <c r="AD918">
        <f>N916</f>
        <v>252.21816666666669</v>
      </c>
      <c r="AE918" s="31">
        <f>O916</f>
        <v>259.13258333333334</v>
      </c>
      <c r="AF918" s="37">
        <f t="shared" si="199"/>
        <v>264.89779400559746</v>
      </c>
      <c r="AG918" s="37">
        <f t="shared" si="199"/>
        <v>253.36737266106923</v>
      </c>
    </row>
    <row r="919" spans="1:33" ht="17" thickTop="1" thickBot="1" x14ac:dyDescent="0.25">
      <c r="D919" t="s">
        <v>208</v>
      </c>
      <c r="E919">
        <f>AVERAGE(E916:E918)</f>
        <v>7005.956666666666</v>
      </c>
      <c r="F919" t="e">
        <f>AVERAGE(F916:F918)</f>
        <v>#DIV/0!</v>
      </c>
      <c r="G919" s="25" t="e">
        <f t="shared" si="197"/>
        <v>#DIV/0!</v>
      </c>
      <c r="H919" s="25" t="e">
        <f>IF(G919&lt;1.5, "F", "G")</f>
        <v>#DIV/0!</v>
      </c>
      <c r="I919">
        <f>AVERAGE(I916:I918)</f>
        <v>102.83333333333333</v>
      </c>
      <c r="J919">
        <f>AVERAGE(J916:J918)</f>
        <v>42.4</v>
      </c>
      <c r="K919">
        <f t="shared" si="196"/>
        <v>256.90833333333336</v>
      </c>
      <c r="L919">
        <f t="shared" si="190"/>
        <v>247.52800000000002</v>
      </c>
      <c r="M919" s="26"/>
      <c r="AE919" s="31">
        <f>O916</f>
        <v>259.13258333333334</v>
      </c>
      <c r="AF919" s="37">
        <f t="shared" si="199"/>
        <v>264.89779400559746</v>
      </c>
      <c r="AG919" s="37">
        <f t="shared" si="199"/>
        <v>253.36737266106923</v>
      </c>
    </row>
    <row r="920" spans="1:33" ht="17" thickTop="1" thickBot="1" x14ac:dyDescent="0.25">
      <c r="A920" s="33" t="s">
        <v>209</v>
      </c>
      <c r="C920" s="29"/>
      <c r="D920" s="29">
        <v>4</v>
      </c>
      <c r="E920">
        <v>4715.87</v>
      </c>
      <c r="G920" s="25">
        <f t="shared" si="197"/>
        <v>0</v>
      </c>
      <c r="H920" s="25">
        <v>103.3</v>
      </c>
      <c r="I920" s="25">
        <v>103.3</v>
      </c>
      <c r="J920" s="38">
        <v>41.8</v>
      </c>
      <c r="K920">
        <f t="shared" si="196"/>
        <v>255.905</v>
      </c>
      <c r="L920">
        <f t="shared" si="190"/>
        <v>251.596</v>
      </c>
      <c r="M920" s="26">
        <f>AVERAGE(K920:L920)</f>
        <v>253.75049999999999</v>
      </c>
      <c r="N920" s="27">
        <f>AVERAGE(M920:M922)</f>
        <v>255.39049999999997</v>
      </c>
      <c r="AD920" s="39">
        <f>$N$920</f>
        <v>255.39049999999997</v>
      </c>
      <c r="AE920" s="31">
        <f>O916</f>
        <v>259.13258333333334</v>
      </c>
      <c r="AF920" s="37">
        <f t="shared" si="199"/>
        <v>264.89779400559746</v>
      </c>
      <c r="AG920" s="37">
        <f t="shared" si="199"/>
        <v>253.36737266106923</v>
      </c>
    </row>
    <row r="921" spans="1:33" ht="17" thickTop="1" thickBot="1" x14ac:dyDescent="0.25">
      <c r="A921" s="33" t="s">
        <v>210</v>
      </c>
      <c r="D921">
        <v>5</v>
      </c>
      <c r="E921">
        <v>10347.19</v>
      </c>
      <c r="G921" s="25">
        <v>100.3</v>
      </c>
      <c r="H921" s="25">
        <v>40.6</v>
      </c>
      <c r="I921" s="25">
        <v>100.3</v>
      </c>
      <c r="J921" s="25">
        <v>40.6</v>
      </c>
      <c r="K921">
        <f t="shared" si="196"/>
        <v>262.35500000000002</v>
      </c>
      <c r="L921">
        <f t="shared" si="190"/>
        <v>259.73199999999997</v>
      </c>
      <c r="M921" s="26">
        <f>AVERAGE(K921:L921)</f>
        <v>261.04349999999999</v>
      </c>
      <c r="AD921" s="39">
        <f>$N$920</f>
        <v>255.39049999999997</v>
      </c>
      <c r="AE921" s="31">
        <f>O916</f>
        <v>259.13258333333334</v>
      </c>
      <c r="AF921" s="37">
        <f t="shared" si="199"/>
        <v>264.89779400559746</v>
      </c>
      <c r="AG921" s="37">
        <f t="shared" si="199"/>
        <v>253.36737266106923</v>
      </c>
    </row>
    <row r="922" spans="1:33" ht="17" thickTop="1" thickBot="1" x14ac:dyDescent="0.25">
      <c r="A922" s="33" t="s">
        <v>211</v>
      </c>
      <c r="D922">
        <v>6</v>
      </c>
      <c r="E922">
        <v>7192.03</v>
      </c>
      <c r="G922" s="25">
        <f>F922/E922</f>
        <v>0</v>
      </c>
      <c r="H922" s="25" t="str">
        <f>IF(G922&lt;1.5, "F", "G")</f>
        <v>F</v>
      </c>
      <c r="I922" s="38">
        <v>103.3</v>
      </c>
      <c r="J922" s="38">
        <v>42.5</v>
      </c>
      <c r="K922">
        <f t="shared" si="196"/>
        <v>255.905</v>
      </c>
      <c r="L922">
        <f t="shared" si="190"/>
        <v>246.84999999999997</v>
      </c>
      <c r="M922" s="26">
        <f>AVERAGE(K922:L922)</f>
        <v>251.3775</v>
      </c>
      <c r="AD922" s="39">
        <f>$N$920</f>
        <v>255.39049999999997</v>
      </c>
      <c r="AE922" s="31">
        <f>O916</f>
        <v>259.13258333333334</v>
      </c>
      <c r="AF922" s="37">
        <f t="shared" si="199"/>
        <v>264.89779400559746</v>
      </c>
      <c r="AG922" s="37">
        <f t="shared" si="199"/>
        <v>253.36737266106923</v>
      </c>
    </row>
    <row r="923" spans="1:33" ht="17" thickTop="1" thickBot="1" x14ac:dyDescent="0.25">
      <c r="D923" t="s">
        <v>208</v>
      </c>
      <c r="E923">
        <f>AVERAGE(E920:E922)</f>
        <v>7418.3633333333337</v>
      </c>
      <c r="F923" t="e">
        <f>AVERAGE(F920:F922)</f>
        <v>#DIV/0!</v>
      </c>
      <c r="G923" s="25" t="e">
        <f>F923/E923</f>
        <v>#DIV/0!</v>
      </c>
      <c r="H923" s="25" t="e">
        <f>IF(G923&lt;1.5, "F", "G")</f>
        <v>#DIV/0!</v>
      </c>
      <c r="I923">
        <f>AVERAGE(I920:I922)</f>
        <v>102.3</v>
      </c>
      <c r="J923">
        <f>AVERAGE(J920:J922)</f>
        <v>41.633333333333333</v>
      </c>
      <c r="K923">
        <f t="shared" si="196"/>
        <v>258.05500000000001</v>
      </c>
      <c r="L923">
        <f t="shared" si="190"/>
        <v>252.726</v>
      </c>
      <c r="M923" s="26"/>
      <c r="AE923" s="31">
        <f>O916</f>
        <v>259.13258333333334</v>
      </c>
      <c r="AF923" s="37">
        <f t="shared" si="199"/>
        <v>264.89779400559746</v>
      </c>
      <c r="AG923" s="37">
        <f t="shared" si="199"/>
        <v>253.36737266106923</v>
      </c>
    </row>
    <row r="924" spans="1:33" ht="17" thickTop="1" thickBot="1" x14ac:dyDescent="0.25">
      <c r="A924" s="33" t="s">
        <v>212</v>
      </c>
      <c r="C924" s="29"/>
      <c r="D924" s="29">
        <v>7</v>
      </c>
      <c r="E924" s="29">
        <v>5102.82</v>
      </c>
      <c r="F924" s="29">
        <v>101.3</v>
      </c>
      <c r="G924" s="25">
        <v>41</v>
      </c>
      <c r="H924" s="25" t="str">
        <f>IF(G924&lt;1.5, "F", "G")</f>
        <v>G</v>
      </c>
      <c r="I924" s="29">
        <v>101.3</v>
      </c>
      <c r="J924" s="25">
        <v>41</v>
      </c>
      <c r="K924">
        <f t="shared" si="196"/>
        <v>260.20500000000004</v>
      </c>
      <c r="L924">
        <f t="shared" si="190"/>
        <v>257.02</v>
      </c>
      <c r="M924" s="26">
        <f>AVERAGE(K924:L924)</f>
        <v>258.61250000000001</v>
      </c>
      <c r="N924" s="27">
        <f>AVERAGE(M924:M926)</f>
        <v>258.94350000000003</v>
      </c>
      <c r="AD924" s="39">
        <f>N924</f>
        <v>258.94350000000003</v>
      </c>
      <c r="AE924" s="31">
        <f>O916</f>
        <v>259.13258333333334</v>
      </c>
      <c r="AF924" s="37">
        <f t="shared" si="199"/>
        <v>264.89779400559746</v>
      </c>
      <c r="AG924" s="37">
        <f t="shared" si="199"/>
        <v>253.36737266106923</v>
      </c>
    </row>
    <row r="925" spans="1:33" ht="17" thickTop="1" thickBot="1" x14ac:dyDescent="0.25">
      <c r="A925" s="33" t="s">
        <v>213</v>
      </c>
      <c r="D925">
        <v>8</v>
      </c>
      <c r="E925" s="38">
        <v>2804.16</v>
      </c>
      <c r="F925" s="38"/>
      <c r="G925" s="25">
        <v>97</v>
      </c>
      <c r="H925" s="25">
        <v>42</v>
      </c>
      <c r="I925" s="25">
        <v>97</v>
      </c>
      <c r="J925" s="25">
        <v>42</v>
      </c>
      <c r="K925">
        <f t="shared" si="196"/>
        <v>269.45000000000005</v>
      </c>
      <c r="L925">
        <f t="shared" si="190"/>
        <v>250.24</v>
      </c>
      <c r="M925" s="26">
        <f>AVERAGE(K925:L925)</f>
        <v>259.84500000000003</v>
      </c>
      <c r="AD925">
        <f>N924</f>
        <v>258.94350000000003</v>
      </c>
      <c r="AE925" s="31">
        <f>O916</f>
        <v>259.13258333333334</v>
      </c>
      <c r="AF925" s="37">
        <f t="shared" si="199"/>
        <v>264.89779400559746</v>
      </c>
      <c r="AG925" s="37">
        <f t="shared" si="199"/>
        <v>253.36737266106923</v>
      </c>
    </row>
    <row r="926" spans="1:33" ht="17" thickTop="1" thickBot="1" x14ac:dyDescent="0.25">
      <c r="A926" s="33" t="s">
        <v>214</v>
      </c>
      <c r="D926">
        <v>9</v>
      </c>
      <c r="E926" s="38">
        <v>9632.69</v>
      </c>
      <c r="F926" s="38"/>
      <c r="G926" s="25">
        <f>F926/E926</f>
        <v>0</v>
      </c>
      <c r="H926" s="25" t="str">
        <f>IF(G926&lt;1.5, "F", "G")</f>
        <v>F</v>
      </c>
      <c r="I926" s="38">
        <v>99</v>
      </c>
      <c r="J926" s="38">
        <v>41.8</v>
      </c>
      <c r="K926">
        <f t="shared" si="196"/>
        <v>265.14999999999998</v>
      </c>
      <c r="L926">
        <f t="shared" si="190"/>
        <v>251.596</v>
      </c>
      <c r="M926" s="26">
        <f>AVERAGE(K926:L926)</f>
        <v>258.37299999999999</v>
      </c>
      <c r="AD926">
        <f>N924</f>
        <v>258.94350000000003</v>
      </c>
      <c r="AE926" s="31">
        <f>O916</f>
        <v>259.13258333333334</v>
      </c>
      <c r="AF926" s="37">
        <f t="shared" si="199"/>
        <v>264.89779400559746</v>
      </c>
      <c r="AG926" s="37">
        <f t="shared" si="199"/>
        <v>253.36737266106923</v>
      </c>
    </row>
    <row r="927" spans="1:33" ht="17" thickTop="1" thickBot="1" x14ac:dyDescent="0.25">
      <c r="D927" t="s">
        <v>208</v>
      </c>
      <c r="E927">
        <f>AVERAGE(E924:E926)</f>
        <v>5846.5566666666664</v>
      </c>
      <c r="F927">
        <f>AVERAGE(F924:F926)</f>
        <v>101.3</v>
      </c>
      <c r="G927" s="25">
        <f>F927/E927</f>
        <v>1.7326437726593487E-2</v>
      </c>
      <c r="H927" s="25" t="str">
        <f>IF(G927&lt;1.5, "F", "G")</f>
        <v>F</v>
      </c>
      <c r="I927">
        <f>AVERAGE(I924:I926)</f>
        <v>99.100000000000009</v>
      </c>
      <c r="J927">
        <f>AVERAGE(J924:J926)</f>
        <v>41.6</v>
      </c>
      <c r="K927">
        <f t="shared" si="196"/>
        <v>264.935</v>
      </c>
      <c r="L927">
        <f t="shared" si="190"/>
        <v>252.952</v>
      </c>
      <c r="M927" s="26"/>
      <c r="AE927" s="31">
        <f>O916</f>
        <v>259.13258333333334</v>
      </c>
      <c r="AF927" s="37">
        <f t="shared" si="199"/>
        <v>264.89779400559746</v>
      </c>
      <c r="AG927" s="37">
        <f t="shared" si="199"/>
        <v>253.36737266106923</v>
      </c>
    </row>
    <row r="928" spans="1:33" ht="17" thickTop="1" thickBot="1" x14ac:dyDescent="0.25">
      <c r="A928" s="33" t="s">
        <v>215</v>
      </c>
      <c r="C928" s="29"/>
      <c r="D928" s="29">
        <v>10</v>
      </c>
      <c r="E928" s="29">
        <v>41.8</v>
      </c>
      <c r="F928" s="29"/>
      <c r="G928" s="25">
        <v>97</v>
      </c>
      <c r="H928" s="25">
        <v>40.1</v>
      </c>
      <c r="I928" s="25">
        <v>97</v>
      </c>
      <c r="J928" s="25">
        <v>40.1</v>
      </c>
      <c r="K928">
        <f t="shared" si="196"/>
        <v>269.45000000000005</v>
      </c>
      <c r="L928">
        <f t="shared" si="190"/>
        <v>263.12199999999996</v>
      </c>
      <c r="M928" s="26">
        <f>AVERAGE(K928:L928)</f>
        <v>266.286</v>
      </c>
      <c r="N928" s="27">
        <f>AVERAGE(M928:M930)</f>
        <v>265.04300000000006</v>
      </c>
      <c r="AD928" s="39">
        <f>N928</f>
        <v>265.04300000000006</v>
      </c>
      <c r="AE928" s="31">
        <f>O916</f>
        <v>259.13258333333334</v>
      </c>
      <c r="AF928" s="37">
        <f t="shared" si="199"/>
        <v>264.89779400559746</v>
      </c>
      <c r="AG928" s="37">
        <f t="shared" si="199"/>
        <v>253.36737266106923</v>
      </c>
    </row>
    <row r="929" spans="1:33" ht="17" thickTop="1" thickBot="1" x14ac:dyDescent="0.25">
      <c r="A929" s="33" t="s">
        <v>216</v>
      </c>
      <c r="D929">
        <v>11</v>
      </c>
      <c r="E929" s="38">
        <v>8755.16</v>
      </c>
      <c r="F929" s="38"/>
      <c r="G929" s="25">
        <f>F929/E929</f>
        <v>0</v>
      </c>
      <c r="H929" s="25" t="str">
        <f>IF(G929&lt;1.5, "F", "G")</f>
        <v>F</v>
      </c>
      <c r="I929" s="38">
        <v>96</v>
      </c>
      <c r="J929" s="38">
        <v>40.799999999999997</v>
      </c>
      <c r="K929">
        <f t="shared" si="196"/>
        <v>271.60000000000002</v>
      </c>
      <c r="L929">
        <f t="shared" si="190"/>
        <v>258.37600000000003</v>
      </c>
      <c r="M929" s="26">
        <f>AVERAGE(K929:L929)</f>
        <v>264.98800000000006</v>
      </c>
      <c r="AD929">
        <f>N928</f>
        <v>265.04300000000006</v>
      </c>
      <c r="AE929" s="31">
        <f>O916</f>
        <v>259.13258333333334</v>
      </c>
      <c r="AF929" s="37">
        <f t="shared" si="199"/>
        <v>264.89779400559746</v>
      </c>
      <c r="AG929" s="37">
        <f t="shared" si="199"/>
        <v>253.36737266106923</v>
      </c>
    </row>
    <row r="930" spans="1:33" ht="17" thickTop="1" thickBot="1" x14ac:dyDescent="0.25">
      <c r="A930" s="33" t="s">
        <v>217</v>
      </c>
      <c r="D930">
        <v>12</v>
      </c>
      <c r="E930" s="38">
        <v>16338.92</v>
      </c>
      <c r="F930" s="38"/>
      <c r="G930" s="25">
        <f>F930/E930</f>
        <v>0</v>
      </c>
      <c r="H930" s="25" t="str">
        <f>IF(G930&lt;1.5, "F", "G")</f>
        <v>F</v>
      </c>
      <c r="I930" s="38">
        <v>98</v>
      </c>
      <c r="J930" s="38">
        <v>40.5</v>
      </c>
      <c r="K930">
        <f t="shared" si="196"/>
        <v>267.3</v>
      </c>
      <c r="L930">
        <f t="shared" si="190"/>
        <v>260.40999999999997</v>
      </c>
      <c r="M930" s="26">
        <f>AVERAGE(K930:L930)</f>
        <v>263.85500000000002</v>
      </c>
      <c r="AD930">
        <f>N928</f>
        <v>265.04300000000006</v>
      </c>
      <c r="AE930" s="31">
        <f>O916</f>
        <v>259.13258333333334</v>
      </c>
      <c r="AF930" s="37">
        <f t="shared" si="199"/>
        <v>264.89779400559746</v>
      </c>
      <c r="AG930" s="37">
        <f t="shared" si="199"/>
        <v>253.36737266106923</v>
      </c>
    </row>
    <row r="931" spans="1:33" ht="17" thickTop="1" thickBot="1" x14ac:dyDescent="0.25">
      <c r="D931" t="s">
        <v>208</v>
      </c>
      <c r="E931">
        <f>AVERAGE(E928:E930)</f>
        <v>8378.6266666666652</v>
      </c>
      <c r="F931" t="e">
        <f>AVERAGE(F928:F930)</f>
        <v>#DIV/0!</v>
      </c>
      <c r="G931" s="25" t="e">
        <f>F931/E931</f>
        <v>#DIV/0!</v>
      </c>
      <c r="H931" s="25" t="e">
        <f>IF(G931&lt;1.5, "F", "G")</f>
        <v>#DIV/0!</v>
      </c>
      <c r="I931">
        <f>AVERAGE(I928:I930)</f>
        <v>97</v>
      </c>
      <c r="J931">
        <f>AVERAGE(J928:J930)</f>
        <v>40.466666666666669</v>
      </c>
      <c r="K931">
        <f t="shared" si="196"/>
        <v>269.45000000000005</v>
      </c>
      <c r="L931">
        <f t="shared" si="190"/>
        <v>260.63599999999997</v>
      </c>
      <c r="M931" s="26"/>
      <c r="AE931" s="31">
        <f>O916</f>
        <v>259.13258333333334</v>
      </c>
      <c r="AF931" s="37">
        <f t="shared" si="199"/>
        <v>264.89779400559746</v>
      </c>
      <c r="AG931" s="37">
        <f t="shared" si="199"/>
        <v>253.36737266106923</v>
      </c>
    </row>
    <row r="932" spans="1:33" ht="17" thickTop="1" thickBot="1" x14ac:dyDescent="0.25">
      <c r="A932" s="33" t="s">
        <v>218</v>
      </c>
      <c r="C932" s="29"/>
      <c r="D932" s="29">
        <v>13</v>
      </c>
      <c r="E932" s="29">
        <v>8457.33</v>
      </c>
      <c r="F932" s="29"/>
      <c r="G932" s="25">
        <v>96</v>
      </c>
      <c r="H932" s="25">
        <v>39.9</v>
      </c>
      <c r="I932" s="25">
        <v>96</v>
      </c>
      <c r="J932" s="25">
        <v>39.9</v>
      </c>
      <c r="K932">
        <f t="shared" si="196"/>
        <v>271.60000000000002</v>
      </c>
      <c r="L932">
        <f t="shared" si="190"/>
        <v>264.47800000000001</v>
      </c>
      <c r="M932" s="26">
        <f>AVERAGE(K932:L932)</f>
        <v>268.03899999999999</v>
      </c>
      <c r="N932" s="27">
        <f>AVERAGE(M932:M934)</f>
        <v>264.49433333333332</v>
      </c>
      <c r="AD932" s="39">
        <f>N932</f>
        <v>264.49433333333332</v>
      </c>
      <c r="AE932" s="31">
        <f>O916</f>
        <v>259.13258333333334</v>
      </c>
      <c r="AF932" s="37">
        <f t="shared" si="199"/>
        <v>264.89779400559746</v>
      </c>
      <c r="AG932" s="37">
        <f t="shared" si="199"/>
        <v>253.36737266106923</v>
      </c>
    </row>
    <row r="933" spans="1:33" ht="17" thickTop="1" thickBot="1" x14ac:dyDescent="0.25">
      <c r="A933" s="33" t="s">
        <v>219</v>
      </c>
      <c r="D933">
        <v>14</v>
      </c>
      <c r="E933" s="38">
        <v>20202.52</v>
      </c>
      <c r="F933" s="38">
        <v>98</v>
      </c>
      <c r="G933" s="25">
        <v>39.9</v>
      </c>
      <c r="H933" s="25" t="str">
        <f t="shared" ref="H933:H940" si="200">IF(G933&lt;1.5, "F", "G")</f>
        <v>G</v>
      </c>
      <c r="I933" s="38">
        <v>98</v>
      </c>
      <c r="J933" s="25">
        <v>39.9</v>
      </c>
      <c r="K933">
        <f t="shared" si="196"/>
        <v>267.3</v>
      </c>
      <c r="L933">
        <f t="shared" si="190"/>
        <v>264.47800000000001</v>
      </c>
      <c r="M933" s="26">
        <f>AVERAGE(K933:L933)</f>
        <v>265.88900000000001</v>
      </c>
      <c r="AD933">
        <f>N932</f>
        <v>264.49433333333332</v>
      </c>
      <c r="AE933" s="31">
        <f>O916</f>
        <v>259.13258333333334</v>
      </c>
      <c r="AF933" s="37">
        <f t="shared" ref="AF933:AG938" si="201">AF932</f>
        <v>264.89779400559746</v>
      </c>
      <c r="AG933" s="37">
        <f t="shared" si="201"/>
        <v>253.36737266106923</v>
      </c>
    </row>
    <row r="934" spans="1:33" ht="17" thickTop="1" thickBot="1" x14ac:dyDescent="0.25">
      <c r="A934" s="33" t="s">
        <v>220</v>
      </c>
      <c r="D934">
        <v>15</v>
      </c>
      <c r="E934" s="38">
        <v>98</v>
      </c>
      <c r="F934" s="25">
        <v>39.9</v>
      </c>
      <c r="G934" s="25">
        <f t="shared" ref="G934:G940" si="202">F934/E934</f>
        <v>0.40714285714285714</v>
      </c>
      <c r="H934" s="25" t="str">
        <f t="shared" si="200"/>
        <v>F</v>
      </c>
      <c r="I934" s="38">
        <v>102</v>
      </c>
      <c r="J934" s="38">
        <v>40.5</v>
      </c>
      <c r="K934">
        <f t="shared" si="196"/>
        <v>258.70000000000005</v>
      </c>
      <c r="L934">
        <f t="shared" si="190"/>
        <v>260.40999999999997</v>
      </c>
      <c r="M934" s="48">
        <f>AVERAGE(K934:L934)</f>
        <v>259.55500000000001</v>
      </c>
      <c r="AD934">
        <f>N932</f>
        <v>264.49433333333332</v>
      </c>
      <c r="AE934" s="31">
        <f>O916</f>
        <v>259.13258333333334</v>
      </c>
      <c r="AF934" s="37">
        <f t="shared" si="201"/>
        <v>264.89779400559746</v>
      </c>
      <c r="AG934" s="37">
        <f t="shared" si="201"/>
        <v>253.36737266106923</v>
      </c>
    </row>
    <row r="935" spans="1:33" ht="17" thickTop="1" thickBot="1" x14ac:dyDescent="0.25">
      <c r="D935" t="s">
        <v>208</v>
      </c>
      <c r="E935">
        <f>AVERAGE(E932:E934)</f>
        <v>9585.9499999999989</v>
      </c>
      <c r="F935">
        <f>AVERAGE(F932:F934)</f>
        <v>68.95</v>
      </c>
      <c r="G935" s="25">
        <f t="shared" si="202"/>
        <v>7.1928186564711909E-3</v>
      </c>
      <c r="H935" s="25" t="str">
        <f t="shared" si="200"/>
        <v>F</v>
      </c>
      <c r="I935">
        <f>AVERAGE(I932:I934)</f>
        <v>98.666666666666671</v>
      </c>
      <c r="J935">
        <f>AVERAGE(J932:J934)</f>
        <v>40.1</v>
      </c>
      <c r="K935">
        <f t="shared" si="196"/>
        <v>265.86666666666667</v>
      </c>
      <c r="L935">
        <f t="shared" si="190"/>
        <v>263.12199999999996</v>
      </c>
      <c r="M935" s="26"/>
      <c r="AE935" s="31">
        <f>O916</f>
        <v>259.13258333333334</v>
      </c>
      <c r="AF935" s="37">
        <f t="shared" si="201"/>
        <v>264.89779400559746</v>
      </c>
      <c r="AG935" s="37">
        <f t="shared" si="201"/>
        <v>253.36737266106923</v>
      </c>
    </row>
    <row r="936" spans="1:33" ht="17" thickTop="1" thickBot="1" x14ac:dyDescent="0.25">
      <c r="A936" s="33" t="s">
        <v>221</v>
      </c>
      <c r="C936" s="41"/>
      <c r="D936" s="41">
        <v>16</v>
      </c>
      <c r="E936" s="41">
        <v>1009.53</v>
      </c>
      <c r="F936" s="41"/>
      <c r="G936" s="25">
        <f t="shared" si="202"/>
        <v>0</v>
      </c>
      <c r="H936" s="25" t="str">
        <f t="shared" si="200"/>
        <v>F</v>
      </c>
      <c r="I936" s="41">
        <v>106</v>
      </c>
      <c r="J936" s="41">
        <v>40.700000000000003</v>
      </c>
      <c r="K936">
        <f t="shared" si="196"/>
        <v>250.10000000000002</v>
      </c>
      <c r="L936">
        <f t="shared" si="190"/>
        <v>259.05399999999997</v>
      </c>
      <c r="M936" s="26">
        <f>AVERAGE(K936:L936)</f>
        <v>254.577</v>
      </c>
      <c r="N936" s="27">
        <f>AVERAGE(M936:M938)</f>
        <v>258.70600000000002</v>
      </c>
      <c r="AD936" s="42">
        <f>N936</f>
        <v>258.70600000000002</v>
      </c>
      <c r="AE936" s="31">
        <f>O916</f>
        <v>259.13258333333334</v>
      </c>
      <c r="AF936" s="37">
        <f t="shared" si="201"/>
        <v>264.89779400559746</v>
      </c>
      <c r="AG936" s="37">
        <f t="shared" si="201"/>
        <v>253.36737266106923</v>
      </c>
    </row>
    <row r="937" spans="1:33" ht="17" thickTop="1" thickBot="1" x14ac:dyDescent="0.25">
      <c r="A937" s="33" t="s">
        <v>222</v>
      </c>
      <c r="D937">
        <v>17</v>
      </c>
      <c r="E937" s="43">
        <v>8996.14</v>
      </c>
      <c r="F937" s="43"/>
      <c r="G937" s="25">
        <f t="shared" si="202"/>
        <v>0</v>
      </c>
      <c r="H937" s="25" t="str">
        <f t="shared" si="200"/>
        <v>F</v>
      </c>
      <c r="I937" s="43">
        <v>101</v>
      </c>
      <c r="J937" s="43">
        <v>40.799999999999997</v>
      </c>
      <c r="K937">
        <f t="shared" si="196"/>
        <v>260.85000000000002</v>
      </c>
      <c r="L937">
        <f t="shared" si="190"/>
        <v>258.37600000000003</v>
      </c>
      <c r="M937" s="26">
        <f>AVERAGE(K937:L937)</f>
        <v>259.61300000000006</v>
      </c>
      <c r="AD937">
        <f>N936</f>
        <v>258.70600000000002</v>
      </c>
      <c r="AE937" s="31">
        <f>O916</f>
        <v>259.13258333333334</v>
      </c>
      <c r="AF937" s="37">
        <f t="shared" si="201"/>
        <v>264.89779400559746</v>
      </c>
      <c r="AG937" s="37">
        <f t="shared" si="201"/>
        <v>253.36737266106923</v>
      </c>
    </row>
    <row r="938" spans="1:33" ht="17" thickTop="1" thickBot="1" x14ac:dyDescent="0.25">
      <c r="A938" s="33" t="s">
        <v>223</v>
      </c>
      <c r="D938">
        <v>18</v>
      </c>
      <c r="E938" s="43">
        <v>8849.31</v>
      </c>
      <c r="F938" s="43"/>
      <c r="G938" s="25">
        <f t="shared" si="202"/>
        <v>0</v>
      </c>
      <c r="H938" s="25" t="str">
        <f t="shared" si="200"/>
        <v>F</v>
      </c>
      <c r="I938" s="43">
        <v>102</v>
      </c>
      <c r="J938" s="43">
        <v>39.799999999999997</v>
      </c>
      <c r="K938">
        <f t="shared" si="196"/>
        <v>258.70000000000005</v>
      </c>
      <c r="L938">
        <f t="shared" si="190"/>
        <v>265.15600000000001</v>
      </c>
      <c r="M938" s="26">
        <f>AVERAGE(K938:L938)</f>
        <v>261.928</v>
      </c>
      <c r="AD938">
        <f>N936</f>
        <v>258.70600000000002</v>
      </c>
      <c r="AE938" s="31">
        <f>O916</f>
        <v>259.13258333333334</v>
      </c>
      <c r="AF938" s="37">
        <f t="shared" si="201"/>
        <v>264.89779400559746</v>
      </c>
      <c r="AG938" s="37">
        <f t="shared" si="201"/>
        <v>253.36737266106923</v>
      </c>
    </row>
    <row r="939" spans="1:33" ht="17" thickTop="1" thickBot="1" x14ac:dyDescent="0.25">
      <c r="D939" t="s">
        <v>208</v>
      </c>
      <c r="E939">
        <f>AVERAGE(E936:E938)</f>
        <v>6284.9933333333329</v>
      </c>
      <c r="F939" t="e">
        <f>AVERAGE(F936:F938)</f>
        <v>#DIV/0!</v>
      </c>
      <c r="G939" s="25" t="e">
        <f t="shared" si="202"/>
        <v>#DIV/0!</v>
      </c>
      <c r="H939" s="25" t="e">
        <f t="shared" si="200"/>
        <v>#DIV/0!</v>
      </c>
      <c r="I939">
        <f>AVERAGE(I936:I938)</f>
        <v>103</v>
      </c>
      <c r="J939">
        <f>AVERAGE(J936:J938)</f>
        <v>40.43333333333333</v>
      </c>
      <c r="K939">
        <f t="shared" si="196"/>
        <v>256.55</v>
      </c>
      <c r="L939">
        <f t="shared" si="190"/>
        <v>260.86200000000002</v>
      </c>
      <c r="M939" s="26"/>
    </row>
    <row r="940" spans="1:33" s="25" customFormat="1" ht="17" thickTop="1" thickBot="1" x14ac:dyDescent="0.25">
      <c r="A940" s="23" t="s">
        <v>204</v>
      </c>
      <c r="B940" s="24" t="s">
        <v>266</v>
      </c>
      <c r="C940" s="25">
        <v>1</v>
      </c>
      <c r="D940" s="25">
        <v>1</v>
      </c>
      <c r="E940" s="25">
        <v>8849.31</v>
      </c>
      <c r="G940" s="25">
        <f t="shared" si="202"/>
        <v>0</v>
      </c>
      <c r="H940" s="25" t="str">
        <f t="shared" si="200"/>
        <v>F</v>
      </c>
      <c r="I940" s="25">
        <v>182</v>
      </c>
      <c r="J940" s="25">
        <v>92.3</v>
      </c>
      <c r="K940" s="25">
        <f t="shared" si="196"/>
        <v>86.699999999999989</v>
      </c>
      <c r="L940" s="25">
        <f t="shared" si="190"/>
        <v>-90.793999999999983</v>
      </c>
      <c r="M940" s="50">
        <f>AVERAGE(K940:L940)</f>
        <v>-2.046999999999997</v>
      </c>
      <c r="N940" s="27">
        <f>AVERAGE(M942)</f>
        <v>76.396000000000015</v>
      </c>
      <c r="O940" s="45">
        <f>AVERAGE(N940,N944,N948,N952,N956,N960)</f>
        <v>73.21637777777778</v>
      </c>
      <c r="P940" s="25">
        <f>AVERAGE(K940:K942,K944:K946,K948:K950,K952:K954,K956:K958,K960:K962)</f>
        <v>112.47611111111115</v>
      </c>
      <c r="Q940" s="25">
        <f>AVERAGE(L942,L944:L946,L948:L950,L952:L954,L956:L958,L960:L962)</f>
        <v>30.74597499999998</v>
      </c>
      <c r="S940" s="46">
        <f>_xlfn.STDEV.S(M942,M944:M946,M948,M952:M954,M956:M958,M960:M962, M950, M949)</f>
        <v>12.451113684459473</v>
      </c>
      <c r="T940">
        <f t="shared" ref="T940:U940" si="203">AVERAGE(I940:I963)</f>
        <v>170.01111111111109</v>
      </c>
      <c r="U940">
        <f t="shared" si="203"/>
        <v>76.493333333333339</v>
      </c>
      <c r="AD940" s="31">
        <f>$N$940</f>
        <v>76.396000000000015</v>
      </c>
      <c r="AE940" s="31">
        <f>O940</f>
        <v>73.21637777777778</v>
      </c>
      <c r="AF940" s="47">
        <f>O940+S940</f>
        <v>85.667491462237251</v>
      </c>
      <c r="AG940" s="47">
        <f>O940-S940</f>
        <v>60.765264093318308</v>
      </c>
    </row>
    <row r="941" spans="1:33" ht="17" thickTop="1" thickBot="1" x14ac:dyDescent="0.25">
      <c r="A941" s="33" t="s">
        <v>206</v>
      </c>
      <c r="D941">
        <v>2</v>
      </c>
      <c r="E941">
        <v>2669.2</v>
      </c>
      <c r="G941" s="25">
        <v>176</v>
      </c>
      <c r="H941" s="25">
        <v>94.6</v>
      </c>
      <c r="I941" s="25">
        <v>176</v>
      </c>
      <c r="J941" s="25">
        <v>94.6</v>
      </c>
      <c r="K941">
        <f t="shared" si="196"/>
        <v>99.600000000000023</v>
      </c>
      <c r="L941">
        <f t="shared" si="190"/>
        <v>-106.38800000000003</v>
      </c>
      <c r="M941" s="50">
        <f>AVERAGE(K941:L941)</f>
        <v>-3.3940000000000055</v>
      </c>
      <c r="AD941">
        <f>N940</f>
        <v>76.396000000000015</v>
      </c>
      <c r="AE941" s="31">
        <f>O940</f>
        <v>73.21637777777778</v>
      </c>
      <c r="AF941" s="37">
        <f t="shared" ref="AF941:AG956" si="204">AF940</f>
        <v>85.667491462237251</v>
      </c>
      <c r="AG941" s="37">
        <f t="shared" si="204"/>
        <v>60.765264093318308</v>
      </c>
    </row>
    <row r="942" spans="1:33" ht="17" thickTop="1" thickBot="1" x14ac:dyDescent="0.25">
      <c r="A942" s="33" t="s">
        <v>207</v>
      </c>
      <c r="D942">
        <v>3</v>
      </c>
      <c r="E942">
        <v>2657.15</v>
      </c>
      <c r="G942" s="25">
        <v>168</v>
      </c>
      <c r="H942" s="25">
        <v>73.599999999999994</v>
      </c>
      <c r="I942" s="25">
        <v>168</v>
      </c>
      <c r="J942" s="25">
        <v>73.599999999999994</v>
      </c>
      <c r="K942">
        <f t="shared" si="196"/>
        <v>116.80000000000001</v>
      </c>
      <c r="L942">
        <f t="shared" si="190"/>
        <v>35.992000000000019</v>
      </c>
      <c r="M942" s="26">
        <f>AVERAGE(K942:L942)</f>
        <v>76.396000000000015</v>
      </c>
      <c r="AD942">
        <f>N940</f>
        <v>76.396000000000015</v>
      </c>
      <c r="AE942" s="31">
        <f>O940</f>
        <v>73.21637777777778</v>
      </c>
      <c r="AF942" s="37">
        <f t="shared" si="204"/>
        <v>85.667491462237251</v>
      </c>
      <c r="AG942" s="37">
        <f t="shared" si="204"/>
        <v>60.765264093318308</v>
      </c>
    </row>
    <row r="943" spans="1:33" ht="17" thickTop="1" thickBot="1" x14ac:dyDescent="0.25">
      <c r="D943" t="s">
        <v>208</v>
      </c>
      <c r="E943">
        <f>AVERAGE(E940:E942)</f>
        <v>4725.2199999999993</v>
      </c>
      <c r="F943" t="e">
        <f>AVERAGE(F940:F942)</f>
        <v>#DIV/0!</v>
      </c>
      <c r="G943" s="25" t="e">
        <f>F943/E943</f>
        <v>#DIV/0!</v>
      </c>
      <c r="H943" s="25" t="e">
        <f>IF(G943&lt;1.5, "F", "G")</f>
        <v>#DIV/0!</v>
      </c>
      <c r="I943">
        <f>AVERAGE(I940:I942)</f>
        <v>175.33333333333334</v>
      </c>
      <c r="J943">
        <f>AVERAGE(J940:J942)</f>
        <v>86.833333333333329</v>
      </c>
      <c r="K943">
        <f t="shared" si="196"/>
        <v>101.0333333333333</v>
      </c>
      <c r="L943">
        <f t="shared" si="190"/>
        <v>-53.730000000000018</v>
      </c>
      <c r="M943" s="26"/>
      <c r="AE943" s="31">
        <f>O940</f>
        <v>73.21637777777778</v>
      </c>
      <c r="AF943" s="37">
        <f t="shared" si="204"/>
        <v>85.667491462237251</v>
      </c>
      <c r="AG943" s="37">
        <f t="shared" si="204"/>
        <v>60.765264093318308</v>
      </c>
    </row>
    <row r="944" spans="1:33" ht="17" thickTop="1" thickBot="1" x14ac:dyDescent="0.25">
      <c r="A944" s="33" t="s">
        <v>209</v>
      </c>
      <c r="C944" s="29">
        <v>2</v>
      </c>
      <c r="D944" s="29">
        <v>1</v>
      </c>
      <c r="E944" s="25">
        <v>168</v>
      </c>
      <c r="F944" s="25">
        <v>167</v>
      </c>
      <c r="G944" s="25">
        <v>71.400000000000006</v>
      </c>
      <c r="H944" s="25" t="str">
        <f>IF(G944&lt;1.5, "F", "G")</f>
        <v>G</v>
      </c>
      <c r="I944" s="25">
        <v>167</v>
      </c>
      <c r="J944" s="25">
        <v>71.400000000000006</v>
      </c>
      <c r="K944">
        <f t="shared" si="196"/>
        <v>118.94999999999999</v>
      </c>
      <c r="L944">
        <f t="shared" si="190"/>
        <v>50.907999999999959</v>
      </c>
      <c r="M944" s="26">
        <f>AVERAGE(K944:L944)</f>
        <v>84.928999999999974</v>
      </c>
      <c r="N944" s="27">
        <f>AVERAGE(M944:M946)</f>
        <v>75.28009999999999</v>
      </c>
      <c r="AD944" s="39">
        <f>$N$944</f>
        <v>75.28009999999999</v>
      </c>
      <c r="AE944" s="31">
        <f>O940</f>
        <v>73.21637777777778</v>
      </c>
      <c r="AF944" s="37">
        <f t="shared" si="204"/>
        <v>85.667491462237251</v>
      </c>
      <c r="AG944" s="37">
        <f t="shared" si="204"/>
        <v>60.765264093318308</v>
      </c>
    </row>
    <row r="945" spans="1:33" ht="17" thickTop="1" thickBot="1" x14ac:dyDescent="0.25">
      <c r="A945" s="33" t="s">
        <v>210</v>
      </c>
      <c r="D945">
        <v>2</v>
      </c>
      <c r="E945">
        <v>11870.03</v>
      </c>
      <c r="G945" s="25">
        <v>170.8</v>
      </c>
      <c r="H945" s="25">
        <v>63.9</v>
      </c>
      <c r="I945" s="25">
        <v>170.8</v>
      </c>
      <c r="J945" s="25">
        <v>70.88</v>
      </c>
      <c r="K945">
        <f t="shared" si="196"/>
        <v>110.77999999999997</v>
      </c>
      <c r="L945">
        <f t="shared" si="190"/>
        <v>54.433600000000013</v>
      </c>
      <c r="M945" s="26">
        <f>AVERAGE(K945:L945)</f>
        <v>82.606799999999993</v>
      </c>
      <c r="AD945" s="39">
        <f>$N$944</f>
        <v>75.28009999999999</v>
      </c>
      <c r="AE945" s="31">
        <f>O940</f>
        <v>73.21637777777778</v>
      </c>
      <c r="AF945" s="37">
        <f t="shared" si="204"/>
        <v>85.667491462237251</v>
      </c>
      <c r="AG945" s="37">
        <f t="shared" si="204"/>
        <v>60.765264093318308</v>
      </c>
    </row>
    <row r="946" spans="1:33" ht="17" thickTop="1" thickBot="1" x14ac:dyDescent="0.25">
      <c r="A946" s="33" t="s">
        <v>211</v>
      </c>
      <c r="D946">
        <v>3</v>
      </c>
      <c r="E946">
        <v>11870.03</v>
      </c>
      <c r="G946" s="25">
        <f>F946/E946</f>
        <v>0</v>
      </c>
      <c r="H946" s="25" t="str">
        <f t="shared" ref="H946:H955" si="205">IF(G946&lt;1.5, "F", "G")</f>
        <v>F</v>
      </c>
      <c r="I946" s="38">
        <v>171.9</v>
      </c>
      <c r="J946" s="38">
        <v>77.7</v>
      </c>
      <c r="K946">
        <f t="shared" si="196"/>
        <v>108.41500000000002</v>
      </c>
      <c r="L946">
        <f t="shared" si="190"/>
        <v>8.19399999999996</v>
      </c>
      <c r="M946" s="26">
        <f>AVERAGE(K946:L946)</f>
        <v>58.30449999999999</v>
      </c>
      <c r="AD946" s="39">
        <f>$N$944</f>
        <v>75.28009999999999</v>
      </c>
      <c r="AE946" s="31">
        <f>O940</f>
        <v>73.21637777777778</v>
      </c>
      <c r="AF946" s="37">
        <f t="shared" si="204"/>
        <v>85.667491462237251</v>
      </c>
      <c r="AG946" s="37">
        <f t="shared" si="204"/>
        <v>60.765264093318308</v>
      </c>
    </row>
    <row r="947" spans="1:33" ht="17" thickTop="1" thickBot="1" x14ac:dyDescent="0.25">
      <c r="D947" t="s">
        <v>208</v>
      </c>
      <c r="E947">
        <f>AVERAGE(E944:E946)</f>
        <v>7969.3533333333335</v>
      </c>
      <c r="F947">
        <f>AVERAGE(F944:F946)</f>
        <v>167</v>
      </c>
      <c r="G947" s="25">
        <f>F947/E947</f>
        <v>2.0955276170463014E-2</v>
      </c>
      <c r="H947" s="25" t="str">
        <f t="shared" si="205"/>
        <v>F</v>
      </c>
      <c r="I947">
        <f>AVERAGE(I944:I946)</f>
        <v>169.9</v>
      </c>
      <c r="J947">
        <f>AVERAGE(J944:J946)</f>
        <v>73.326666666666668</v>
      </c>
      <c r="K947">
        <f t="shared" si="196"/>
        <v>112.71499999999997</v>
      </c>
      <c r="L947">
        <f t="shared" si="190"/>
        <v>37.845199999999977</v>
      </c>
      <c r="M947" s="26"/>
      <c r="AE947" s="31">
        <f>O940</f>
        <v>73.21637777777778</v>
      </c>
      <c r="AF947" s="37">
        <f t="shared" si="204"/>
        <v>85.667491462237251</v>
      </c>
      <c r="AG947" s="37">
        <f t="shared" si="204"/>
        <v>60.765264093318308</v>
      </c>
    </row>
    <row r="948" spans="1:33" ht="17" thickTop="1" thickBot="1" x14ac:dyDescent="0.25">
      <c r="A948" s="33" t="s">
        <v>212</v>
      </c>
      <c r="C948" s="29">
        <v>3</v>
      </c>
      <c r="D948" s="29">
        <v>1</v>
      </c>
      <c r="E948" s="29">
        <v>6245.38</v>
      </c>
      <c r="F948" s="29">
        <v>171</v>
      </c>
      <c r="G948" s="25">
        <v>73.5</v>
      </c>
      <c r="H948" s="25" t="str">
        <f t="shared" si="205"/>
        <v>G</v>
      </c>
      <c r="I948" s="29">
        <v>171</v>
      </c>
      <c r="J948" s="25">
        <v>73.5</v>
      </c>
      <c r="K948">
        <f t="shared" si="196"/>
        <v>110.35000000000002</v>
      </c>
      <c r="L948">
        <f t="shared" ref="L948:L1011" si="206">-6.78*J948+535</f>
        <v>36.669999999999959</v>
      </c>
      <c r="M948" s="26">
        <f>AVERAGE(K948:L948)</f>
        <v>73.509999999999991</v>
      </c>
      <c r="N948" s="27">
        <f>AVERAGE(M948:M950)</f>
        <v>79.179333333333332</v>
      </c>
      <c r="AD948" s="39">
        <f>N948</f>
        <v>79.179333333333332</v>
      </c>
      <c r="AE948" s="31">
        <f>O940</f>
        <v>73.21637777777778</v>
      </c>
      <c r="AF948" s="37">
        <f t="shared" si="204"/>
        <v>85.667491462237251</v>
      </c>
      <c r="AG948" s="37">
        <f t="shared" si="204"/>
        <v>60.765264093318308</v>
      </c>
    </row>
    <row r="949" spans="1:33" ht="17" thickTop="1" thickBot="1" x14ac:dyDescent="0.25">
      <c r="A949" s="33" t="s">
        <v>213</v>
      </c>
      <c r="D949">
        <v>2</v>
      </c>
      <c r="E949" s="38">
        <v>8056.16</v>
      </c>
      <c r="F949" s="38">
        <v>170</v>
      </c>
      <c r="G949" s="25">
        <v>69.2</v>
      </c>
      <c r="H949" s="25" t="str">
        <f t="shared" si="205"/>
        <v>G</v>
      </c>
      <c r="I949" s="38">
        <v>170</v>
      </c>
      <c r="J949" s="25">
        <v>69.2</v>
      </c>
      <c r="K949">
        <f t="shared" si="196"/>
        <v>112.5</v>
      </c>
      <c r="L949">
        <f t="shared" si="206"/>
        <v>65.823999999999955</v>
      </c>
      <c r="M949" s="26">
        <f>AVERAGE(K949:L949)</f>
        <v>89.161999999999978</v>
      </c>
      <c r="AD949">
        <f>N948</f>
        <v>79.179333333333332</v>
      </c>
      <c r="AE949" s="31">
        <f>O940</f>
        <v>73.21637777777778</v>
      </c>
      <c r="AF949" s="37">
        <f t="shared" si="204"/>
        <v>85.667491462237251</v>
      </c>
      <c r="AG949" s="37">
        <f t="shared" si="204"/>
        <v>60.765264093318308</v>
      </c>
    </row>
    <row r="950" spans="1:33" ht="17" thickTop="1" thickBot="1" x14ac:dyDescent="0.25">
      <c r="A950" s="33" t="s">
        <v>214</v>
      </c>
      <c r="D950">
        <v>3</v>
      </c>
      <c r="E950" s="38">
        <v>170</v>
      </c>
      <c r="F950" s="25">
        <v>69.2</v>
      </c>
      <c r="G950" s="25">
        <f t="shared" ref="G950:G956" si="207">F950/E950</f>
        <v>0.40705882352941181</v>
      </c>
      <c r="H950" s="25" t="str">
        <f t="shared" si="205"/>
        <v>F</v>
      </c>
      <c r="I950" s="38">
        <v>171</v>
      </c>
      <c r="J950" s="38">
        <v>73.099999999999994</v>
      </c>
      <c r="K950">
        <f t="shared" si="196"/>
        <v>110.35000000000002</v>
      </c>
      <c r="L950">
        <f t="shared" si="206"/>
        <v>39.382000000000005</v>
      </c>
      <c r="M950" s="26">
        <f>AVERAGE(K950:L950)</f>
        <v>74.866000000000014</v>
      </c>
      <c r="AD950">
        <f>N948</f>
        <v>79.179333333333332</v>
      </c>
      <c r="AE950" s="31">
        <f>O940</f>
        <v>73.21637777777778</v>
      </c>
      <c r="AF950" s="37">
        <f t="shared" si="204"/>
        <v>85.667491462237251</v>
      </c>
      <c r="AG950" s="37">
        <f t="shared" si="204"/>
        <v>60.765264093318308</v>
      </c>
    </row>
    <row r="951" spans="1:33" ht="17" thickTop="1" thickBot="1" x14ac:dyDescent="0.25">
      <c r="D951" t="s">
        <v>208</v>
      </c>
      <c r="E951">
        <f>AVERAGE(E948:E950)</f>
        <v>4823.8466666666673</v>
      </c>
      <c r="F951">
        <f>AVERAGE(F948:F950)</f>
        <v>136.73333333333332</v>
      </c>
      <c r="G951" s="25">
        <f t="shared" si="207"/>
        <v>2.8345290134982173E-2</v>
      </c>
      <c r="H951" s="25" t="str">
        <f t="shared" si="205"/>
        <v>F</v>
      </c>
      <c r="I951">
        <f>AVERAGE(I948:I950)</f>
        <v>170.66666666666666</v>
      </c>
      <c r="J951">
        <f>AVERAGE(J948:J950)</f>
        <v>71.933333333333323</v>
      </c>
      <c r="K951">
        <f t="shared" si="196"/>
        <v>111.06666666666672</v>
      </c>
      <c r="L951">
        <f t="shared" si="206"/>
        <v>47.29200000000003</v>
      </c>
      <c r="M951" s="26"/>
      <c r="AE951" s="31">
        <f>O940</f>
        <v>73.21637777777778</v>
      </c>
      <c r="AF951" s="37">
        <f t="shared" si="204"/>
        <v>85.667491462237251</v>
      </c>
      <c r="AG951" s="37">
        <f t="shared" si="204"/>
        <v>60.765264093318308</v>
      </c>
    </row>
    <row r="952" spans="1:33" ht="17" thickTop="1" thickBot="1" x14ac:dyDescent="0.25">
      <c r="A952" s="33" t="s">
        <v>215</v>
      </c>
      <c r="C952" s="29">
        <v>4</v>
      </c>
      <c r="D952" s="29">
        <v>1</v>
      </c>
      <c r="E952" s="29">
        <v>8466.2199999999993</v>
      </c>
      <c r="F952" s="29"/>
      <c r="G952" s="25">
        <f t="shared" si="207"/>
        <v>0</v>
      </c>
      <c r="H952" s="25" t="str">
        <f t="shared" si="205"/>
        <v>F</v>
      </c>
      <c r="I952" s="29">
        <v>176</v>
      </c>
      <c r="J952" s="29">
        <v>68.5</v>
      </c>
      <c r="K952">
        <f t="shared" si="196"/>
        <v>99.600000000000023</v>
      </c>
      <c r="L952">
        <f t="shared" si="206"/>
        <v>70.569999999999993</v>
      </c>
      <c r="M952" s="26">
        <f>AVERAGE(K952:L952)</f>
        <v>85.085000000000008</v>
      </c>
      <c r="N952" s="27">
        <f>AVERAGE(M952:M954)</f>
        <v>78.531500000000008</v>
      </c>
      <c r="AD952" s="39">
        <f>N952</f>
        <v>78.531500000000008</v>
      </c>
      <c r="AE952" s="31">
        <f>O940</f>
        <v>73.21637777777778</v>
      </c>
      <c r="AF952" s="37">
        <f t="shared" si="204"/>
        <v>85.667491462237251</v>
      </c>
      <c r="AG952" s="37">
        <f t="shared" si="204"/>
        <v>60.765264093318308</v>
      </c>
    </row>
    <row r="953" spans="1:33" ht="17" thickTop="1" thickBot="1" x14ac:dyDescent="0.25">
      <c r="A953" s="33" t="s">
        <v>216</v>
      </c>
      <c r="D953">
        <v>2</v>
      </c>
      <c r="E953" s="38"/>
      <c r="F953" s="38"/>
      <c r="G953" s="25" t="e">
        <f t="shared" si="207"/>
        <v>#DIV/0!</v>
      </c>
      <c r="H953" s="25" t="e">
        <f t="shared" si="205"/>
        <v>#DIV/0!</v>
      </c>
      <c r="I953" s="38">
        <v>172</v>
      </c>
      <c r="J953" s="38">
        <v>75</v>
      </c>
      <c r="K953">
        <f t="shared" si="196"/>
        <v>108.19999999999999</v>
      </c>
      <c r="L953">
        <f t="shared" si="206"/>
        <v>26.5</v>
      </c>
      <c r="M953" s="26">
        <f>AVERAGE(K953:L953)</f>
        <v>67.349999999999994</v>
      </c>
      <c r="AD953">
        <f>N952</f>
        <v>78.531500000000008</v>
      </c>
      <c r="AE953" s="31">
        <f>O940</f>
        <v>73.21637777777778</v>
      </c>
      <c r="AF953" s="37">
        <f t="shared" si="204"/>
        <v>85.667491462237251</v>
      </c>
      <c r="AG953" s="37">
        <f t="shared" si="204"/>
        <v>60.765264093318308</v>
      </c>
    </row>
    <row r="954" spans="1:33" ht="17" thickTop="1" thickBot="1" x14ac:dyDescent="0.25">
      <c r="A954" s="33" t="s">
        <v>217</v>
      </c>
      <c r="D954">
        <v>3</v>
      </c>
      <c r="E954" s="38">
        <v>16722.509999999998</v>
      </c>
      <c r="F954" s="38"/>
      <c r="G954" s="25">
        <f t="shared" si="207"/>
        <v>0</v>
      </c>
      <c r="H954" s="25" t="str">
        <f t="shared" si="205"/>
        <v>F</v>
      </c>
      <c r="I954" s="38">
        <v>167.7</v>
      </c>
      <c r="J954" s="38">
        <v>71.7</v>
      </c>
      <c r="K954">
        <f t="shared" si="196"/>
        <v>117.44500000000005</v>
      </c>
      <c r="L954">
        <f t="shared" si="206"/>
        <v>48.873999999999967</v>
      </c>
      <c r="M954" s="26">
        <f>AVERAGE(K954:L954)</f>
        <v>83.159500000000008</v>
      </c>
      <c r="AD954">
        <f>N952</f>
        <v>78.531500000000008</v>
      </c>
      <c r="AE954" s="31">
        <f>O940</f>
        <v>73.21637777777778</v>
      </c>
      <c r="AF954" s="37">
        <f t="shared" si="204"/>
        <v>85.667491462237251</v>
      </c>
      <c r="AG954" s="37">
        <f t="shared" si="204"/>
        <v>60.765264093318308</v>
      </c>
    </row>
    <row r="955" spans="1:33" ht="17" thickTop="1" thickBot="1" x14ac:dyDescent="0.25">
      <c r="D955" t="s">
        <v>208</v>
      </c>
      <c r="E955">
        <f>AVERAGE(E952:E954)</f>
        <v>12594.364999999998</v>
      </c>
      <c r="F955" t="e">
        <f>AVERAGE(F952:F954)</f>
        <v>#DIV/0!</v>
      </c>
      <c r="G955" s="25" t="e">
        <f t="shared" si="207"/>
        <v>#DIV/0!</v>
      </c>
      <c r="H955" s="25" t="e">
        <f t="shared" si="205"/>
        <v>#DIV/0!</v>
      </c>
      <c r="I955">
        <f>AVERAGE(I952:I954)</f>
        <v>171.9</v>
      </c>
      <c r="J955">
        <f>AVERAGE(J952:J954)</f>
        <v>71.733333333333334</v>
      </c>
      <c r="K955">
        <f t="shared" si="196"/>
        <v>108.41500000000002</v>
      </c>
      <c r="L955">
        <f t="shared" si="206"/>
        <v>48.647999999999968</v>
      </c>
      <c r="M955" s="26"/>
      <c r="AE955" s="31">
        <f>O940</f>
        <v>73.21637777777778</v>
      </c>
      <c r="AF955" s="37">
        <f t="shared" si="204"/>
        <v>85.667491462237251</v>
      </c>
      <c r="AG955" s="37">
        <f t="shared" si="204"/>
        <v>60.765264093318308</v>
      </c>
    </row>
    <row r="956" spans="1:33" ht="17" thickTop="1" thickBot="1" x14ac:dyDescent="0.25">
      <c r="A956" s="33" t="s">
        <v>218</v>
      </c>
      <c r="C956" s="29">
        <v>5</v>
      </c>
      <c r="D956" s="29">
        <v>1</v>
      </c>
      <c r="E956" s="29">
        <v>8926.17</v>
      </c>
      <c r="F956" s="29"/>
      <c r="G956" s="25">
        <f t="shared" si="207"/>
        <v>0</v>
      </c>
      <c r="H956" s="25">
        <v>170.7</v>
      </c>
      <c r="I956" s="25">
        <v>170.7</v>
      </c>
      <c r="J956" s="29">
        <v>79.8</v>
      </c>
      <c r="K956">
        <f t="shared" si="196"/>
        <v>110.99500000000006</v>
      </c>
      <c r="L956">
        <f t="shared" si="206"/>
        <v>-6.0439999999999827</v>
      </c>
      <c r="M956" s="26">
        <f>AVERAGE(K956:L956)</f>
        <v>52.475500000000039</v>
      </c>
      <c r="N956" s="27">
        <f>AVERAGE(M956:M958)</f>
        <v>68.899333333333345</v>
      </c>
      <c r="AD956" s="39">
        <f>N956</f>
        <v>68.899333333333345</v>
      </c>
      <c r="AE956" s="31">
        <f>O940</f>
        <v>73.21637777777778</v>
      </c>
      <c r="AF956" s="37">
        <f t="shared" si="204"/>
        <v>85.667491462237251</v>
      </c>
      <c r="AG956" s="37">
        <f t="shared" si="204"/>
        <v>60.765264093318308</v>
      </c>
    </row>
    <row r="957" spans="1:33" ht="17" thickTop="1" thickBot="1" x14ac:dyDescent="0.25">
      <c r="A957" s="33" t="s">
        <v>219</v>
      </c>
      <c r="D957">
        <v>2</v>
      </c>
      <c r="E957" s="38">
        <v>630.73</v>
      </c>
      <c r="F957" s="38"/>
      <c r="G957" s="25">
        <v>165.7</v>
      </c>
      <c r="H957" s="25">
        <v>75.5</v>
      </c>
      <c r="I957" s="25">
        <v>165.7</v>
      </c>
      <c r="J957" s="25">
        <v>75.5</v>
      </c>
      <c r="K957">
        <f t="shared" si="196"/>
        <v>121.74500000000006</v>
      </c>
      <c r="L957">
        <f t="shared" si="206"/>
        <v>23.109999999999957</v>
      </c>
      <c r="M957" s="26">
        <f>AVERAGE(K957:L957)</f>
        <v>72.427500000000009</v>
      </c>
      <c r="AD957">
        <f>N956</f>
        <v>68.899333333333345</v>
      </c>
      <c r="AE957" s="31">
        <f>O940</f>
        <v>73.21637777777778</v>
      </c>
      <c r="AF957" s="37">
        <f t="shared" ref="AF957:AG962" si="208">AF956</f>
        <v>85.667491462237251</v>
      </c>
      <c r="AG957" s="37">
        <f t="shared" si="208"/>
        <v>60.765264093318308</v>
      </c>
    </row>
    <row r="958" spans="1:33" ht="17" thickTop="1" thickBot="1" x14ac:dyDescent="0.25">
      <c r="A958" s="33" t="s">
        <v>220</v>
      </c>
      <c r="D958">
        <v>3</v>
      </c>
      <c r="E958" s="38">
        <v>12122.53</v>
      </c>
      <c r="F958" s="38"/>
      <c r="G958" s="25">
        <f>F958/E958</f>
        <v>0</v>
      </c>
      <c r="H958" s="25" t="str">
        <f>IF(G958&lt;1.5, "F", "G")</f>
        <v>F</v>
      </c>
      <c r="I958" s="38">
        <v>169.6</v>
      </c>
      <c r="J958" s="38">
        <v>71.5</v>
      </c>
      <c r="K958">
        <f t="shared" si="196"/>
        <v>113.36000000000001</v>
      </c>
      <c r="L958">
        <f t="shared" si="206"/>
        <v>50.229999999999961</v>
      </c>
      <c r="M958" s="48">
        <f>AVERAGE(K958:L958)</f>
        <v>81.794999999999987</v>
      </c>
      <c r="AD958">
        <f>N956</f>
        <v>68.899333333333345</v>
      </c>
      <c r="AE958" s="31">
        <f>O940</f>
        <v>73.21637777777778</v>
      </c>
      <c r="AF958" s="37">
        <f t="shared" si="208"/>
        <v>85.667491462237251</v>
      </c>
      <c r="AG958" s="37">
        <f t="shared" si="208"/>
        <v>60.765264093318308</v>
      </c>
    </row>
    <row r="959" spans="1:33" ht="17" thickTop="1" thickBot="1" x14ac:dyDescent="0.25">
      <c r="D959" t="s">
        <v>208</v>
      </c>
      <c r="E959">
        <f>AVERAGE(E956:E958)</f>
        <v>7226.4766666666665</v>
      </c>
      <c r="F959" t="e">
        <f>AVERAGE(F956:F958)</f>
        <v>#DIV/0!</v>
      </c>
      <c r="G959" s="25" t="e">
        <f>F959/E959</f>
        <v>#DIV/0!</v>
      </c>
      <c r="H959" s="25" t="e">
        <f>IF(G959&lt;1.5, "F", "G")</f>
        <v>#DIV/0!</v>
      </c>
      <c r="I959">
        <f>AVERAGE(I956:I958)</f>
        <v>168.66666666666666</v>
      </c>
      <c r="J959">
        <f>AVERAGE(J956:J958)</f>
        <v>75.600000000000009</v>
      </c>
      <c r="K959">
        <f t="shared" si="196"/>
        <v>115.36666666666667</v>
      </c>
      <c r="L959">
        <f t="shared" si="206"/>
        <v>22.431999999999903</v>
      </c>
      <c r="M959" s="26"/>
      <c r="AE959" s="31">
        <f>O940</f>
        <v>73.21637777777778</v>
      </c>
      <c r="AF959" s="37">
        <f t="shared" si="208"/>
        <v>85.667491462237251</v>
      </c>
      <c r="AG959" s="37">
        <f t="shared" si="208"/>
        <v>60.765264093318308</v>
      </c>
    </row>
    <row r="960" spans="1:33" ht="17" thickTop="1" thickBot="1" x14ac:dyDescent="0.25">
      <c r="A960" s="33" t="s">
        <v>221</v>
      </c>
      <c r="C960" s="41">
        <v>6</v>
      </c>
      <c r="D960" s="41">
        <v>1</v>
      </c>
      <c r="E960" s="41">
        <v>8260.9599999999991</v>
      </c>
      <c r="F960" s="41">
        <v>162.6</v>
      </c>
      <c r="G960" s="25">
        <v>84.5</v>
      </c>
      <c r="H960" s="25" t="str">
        <f>IF(G960&lt;1.5, "F", "G")</f>
        <v>G</v>
      </c>
      <c r="I960" s="41">
        <v>162.6</v>
      </c>
      <c r="J960" s="25">
        <v>84.5</v>
      </c>
      <c r="K960">
        <f t="shared" si="196"/>
        <v>128.41000000000003</v>
      </c>
      <c r="L960">
        <f t="shared" si="206"/>
        <v>-37.909999999999968</v>
      </c>
      <c r="M960" s="26">
        <f>AVERAGE(K960:L960)</f>
        <v>45.250000000000028</v>
      </c>
      <c r="N960" s="27">
        <f>AVERAGE(M960:M962)</f>
        <v>61.012</v>
      </c>
      <c r="AD960" s="42">
        <f>N960</f>
        <v>61.012</v>
      </c>
      <c r="AE960" s="31">
        <f>O940</f>
        <v>73.21637777777778</v>
      </c>
      <c r="AF960" s="37">
        <f t="shared" si="208"/>
        <v>85.667491462237251</v>
      </c>
      <c r="AG960" s="37">
        <f t="shared" si="208"/>
        <v>60.765264093318308</v>
      </c>
    </row>
    <row r="961" spans="1:33" ht="17" thickTop="1" thickBot="1" x14ac:dyDescent="0.25">
      <c r="A961" s="33" t="s">
        <v>222</v>
      </c>
      <c r="D961">
        <v>2</v>
      </c>
      <c r="E961" s="43">
        <v>859.41</v>
      </c>
      <c r="F961" s="43"/>
      <c r="G961" s="25">
        <v>163.6</v>
      </c>
      <c r="H961" s="25">
        <v>76.400000000000006</v>
      </c>
      <c r="I961" s="25">
        <v>163.6</v>
      </c>
      <c r="J961" s="25">
        <v>76.400000000000006</v>
      </c>
      <c r="K961">
        <f t="shared" si="196"/>
        <v>126.26000000000005</v>
      </c>
      <c r="L961">
        <f t="shared" si="206"/>
        <v>17.007999999999925</v>
      </c>
      <c r="M961" s="26">
        <f>AVERAGE(K961:L961)</f>
        <v>71.633999999999986</v>
      </c>
      <c r="AD961">
        <f>N960</f>
        <v>61.012</v>
      </c>
      <c r="AE961" s="31">
        <f>O940</f>
        <v>73.21637777777778</v>
      </c>
      <c r="AF961" s="37">
        <f t="shared" si="208"/>
        <v>85.667491462237251</v>
      </c>
      <c r="AG961" s="37">
        <f t="shared" si="208"/>
        <v>60.765264093318308</v>
      </c>
    </row>
    <row r="962" spans="1:33" ht="17" thickTop="1" thickBot="1" x14ac:dyDescent="0.25">
      <c r="A962" s="33" t="s">
        <v>223</v>
      </c>
      <c r="D962">
        <v>3</v>
      </c>
      <c r="E962" s="43">
        <v>405.71</v>
      </c>
      <c r="F962" s="43"/>
      <c r="G962" s="25">
        <f>F962/E962</f>
        <v>0</v>
      </c>
      <c r="H962" s="25" t="str">
        <f t="shared" ref="H962:H968" si="209">IF(G962&lt;1.5, "F", "G")</f>
        <v>F</v>
      </c>
      <c r="I962" s="43">
        <v>164.6</v>
      </c>
      <c r="J962" s="43">
        <v>77.7</v>
      </c>
      <c r="K962">
        <f t="shared" si="196"/>
        <v>124.11000000000001</v>
      </c>
      <c r="L962">
        <f t="shared" si="206"/>
        <v>8.19399999999996</v>
      </c>
      <c r="M962" s="26">
        <f>AVERAGE(K962:L962)</f>
        <v>66.151999999999987</v>
      </c>
      <c r="AD962">
        <f>N960</f>
        <v>61.012</v>
      </c>
      <c r="AE962" s="31">
        <f>O940</f>
        <v>73.21637777777778</v>
      </c>
      <c r="AF962" s="37">
        <f t="shared" si="208"/>
        <v>85.667491462237251</v>
      </c>
      <c r="AG962" s="37">
        <f t="shared" si="208"/>
        <v>60.765264093318308</v>
      </c>
    </row>
    <row r="963" spans="1:33" ht="17" thickTop="1" thickBot="1" x14ac:dyDescent="0.25">
      <c r="D963" t="s">
        <v>208</v>
      </c>
      <c r="E963">
        <f>AVERAGE(E960:E962)</f>
        <v>3175.3599999999992</v>
      </c>
      <c r="F963">
        <f>AVERAGE(F960:F962)</f>
        <v>162.6</v>
      </c>
      <c r="G963" s="25">
        <f>F963/E963</f>
        <v>5.1206792300715523E-2</v>
      </c>
      <c r="H963" s="25" t="str">
        <f t="shared" si="209"/>
        <v>F</v>
      </c>
      <c r="I963">
        <f>AVERAGE(I960:I962)</f>
        <v>163.6</v>
      </c>
      <c r="J963">
        <f>AVERAGE(J960:J962)</f>
        <v>79.533333333333346</v>
      </c>
      <c r="K963">
        <f t="shared" si="196"/>
        <v>126.26000000000005</v>
      </c>
      <c r="L963">
        <f t="shared" si="206"/>
        <v>-4.2360000000001037</v>
      </c>
      <c r="M963" s="26"/>
    </row>
    <row r="964" spans="1:33" s="25" customFormat="1" ht="17" thickTop="1" thickBot="1" x14ac:dyDescent="0.25">
      <c r="A964" s="23" t="s">
        <v>204</v>
      </c>
      <c r="B964" s="24" t="s">
        <v>267</v>
      </c>
      <c r="C964" s="25">
        <v>1</v>
      </c>
      <c r="D964" s="25">
        <v>1</v>
      </c>
      <c r="G964" s="25" t="e">
        <f>F964/E964</f>
        <v>#DIV/0!</v>
      </c>
      <c r="H964" s="25" t="e">
        <f t="shared" si="209"/>
        <v>#DIV/0!</v>
      </c>
      <c r="I964" s="25">
        <v>169.6</v>
      </c>
      <c r="J964" s="25">
        <v>83.9</v>
      </c>
      <c r="K964" s="25">
        <f t="shared" si="196"/>
        <v>113.36000000000001</v>
      </c>
      <c r="L964" s="54">
        <f t="shared" si="206"/>
        <v>-33.842000000000098</v>
      </c>
      <c r="M964" s="26">
        <f>K964</f>
        <v>113.36000000000001</v>
      </c>
      <c r="N964" s="27">
        <f>AVERAGE(M964:M966)</f>
        <v>109.30233333333335</v>
      </c>
      <c r="O964" s="45">
        <f>AVERAGE(N964,N968,N972,N976,N980,N984)</f>
        <v>112.35647222222224</v>
      </c>
      <c r="P964" s="25">
        <f>AVERAGE(K964:K966,K968:K970,K972:K974,K976:K978,K980:K982,K984:K986)</f>
        <v>130.73916666666668</v>
      </c>
      <c r="Q964" s="25">
        <f>AVERAGE(L964:L966,L968:L970,L972:L974,L976:L978,L980:L982,L984:L986)</f>
        <v>69.213999999999999</v>
      </c>
      <c r="S964" s="46">
        <f>_xlfn.STDEV.S(M964:M966,M968:M970,M972,M976:M978,M980:M982,M984:M986, M974, M973)</f>
        <v>13.855421531227558</v>
      </c>
      <c r="T964">
        <f t="shared" ref="T964:U964" si="210">AVERAGE(I964:I987)</f>
        <v>161.51666666666662</v>
      </c>
      <c r="U964">
        <f t="shared" si="210"/>
        <v>68.699999999999974</v>
      </c>
      <c r="AD964" s="31">
        <f>$N$964</f>
        <v>109.30233333333335</v>
      </c>
      <c r="AE964" s="31">
        <f>O964</f>
        <v>112.35647222222224</v>
      </c>
      <c r="AF964" s="47">
        <f>O964+S964</f>
        <v>126.2118937534498</v>
      </c>
      <c r="AG964" s="47">
        <f>O964-S964</f>
        <v>98.501050690994674</v>
      </c>
    </row>
    <row r="965" spans="1:33" ht="17" thickTop="1" thickBot="1" x14ac:dyDescent="0.25">
      <c r="A965" s="33" t="s">
        <v>206</v>
      </c>
      <c r="D965">
        <v>2</v>
      </c>
      <c r="E965">
        <v>540.11</v>
      </c>
      <c r="G965" s="25">
        <f>F965/E965</f>
        <v>0</v>
      </c>
      <c r="H965" s="25" t="str">
        <f t="shared" si="209"/>
        <v>F</v>
      </c>
      <c r="I965">
        <v>175.6</v>
      </c>
      <c r="J965">
        <v>61.5</v>
      </c>
      <c r="K965">
        <f t="shared" si="196"/>
        <v>100.46000000000004</v>
      </c>
      <c r="L965">
        <f t="shared" si="206"/>
        <v>118.02999999999997</v>
      </c>
      <c r="M965" s="26">
        <f>AVERAGE(K965:L965)</f>
        <v>109.245</v>
      </c>
      <c r="AD965">
        <f>N964</f>
        <v>109.30233333333335</v>
      </c>
      <c r="AE965" s="31">
        <f>O964</f>
        <v>112.35647222222224</v>
      </c>
      <c r="AF965" s="37">
        <f t="shared" ref="AF965:AG980" si="211">AF964</f>
        <v>126.2118937534498</v>
      </c>
      <c r="AG965" s="37">
        <f t="shared" si="211"/>
        <v>98.501050690994674</v>
      </c>
    </row>
    <row r="966" spans="1:33" ht="17" thickTop="1" thickBot="1" x14ac:dyDescent="0.25">
      <c r="A966" s="33" t="s">
        <v>207</v>
      </c>
      <c r="D966">
        <v>3</v>
      </c>
      <c r="E966">
        <v>935.06</v>
      </c>
      <c r="F966">
        <v>167.6</v>
      </c>
      <c r="G966" s="25">
        <v>65.2</v>
      </c>
      <c r="H966" s="25" t="str">
        <f t="shared" si="209"/>
        <v>G</v>
      </c>
      <c r="I966">
        <v>167.6</v>
      </c>
      <c r="J966" s="25">
        <v>65.2</v>
      </c>
      <c r="K966">
        <f t="shared" si="196"/>
        <v>117.66000000000003</v>
      </c>
      <c r="L966">
        <f t="shared" si="206"/>
        <v>92.94399999999996</v>
      </c>
      <c r="M966" s="26">
        <f>AVERAGE(K966:L966)</f>
        <v>105.30199999999999</v>
      </c>
      <c r="AD966">
        <f>N964</f>
        <v>109.30233333333335</v>
      </c>
      <c r="AE966" s="31">
        <f>O964</f>
        <v>112.35647222222224</v>
      </c>
      <c r="AF966" s="37">
        <f t="shared" si="211"/>
        <v>126.2118937534498</v>
      </c>
      <c r="AG966" s="37">
        <f t="shared" si="211"/>
        <v>98.501050690994674</v>
      </c>
    </row>
    <row r="967" spans="1:33" ht="17" thickTop="1" thickBot="1" x14ac:dyDescent="0.25">
      <c r="D967" t="s">
        <v>208</v>
      </c>
      <c r="E967">
        <f>AVERAGE(E964:E966)</f>
        <v>737.58500000000004</v>
      </c>
      <c r="F967">
        <f>AVERAGE(F964:F966)</f>
        <v>167.6</v>
      </c>
      <c r="G967" s="25">
        <f>F967/E967</f>
        <v>0.22722804829273913</v>
      </c>
      <c r="H967" s="25" t="str">
        <f t="shared" si="209"/>
        <v>F</v>
      </c>
      <c r="I967">
        <f>AVERAGE(I964:I966)</f>
        <v>170.93333333333331</v>
      </c>
      <c r="J967">
        <f>AVERAGE(J964:J966)</f>
        <v>70.2</v>
      </c>
      <c r="K967">
        <f t="shared" si="196"/>
        <v>110.4933333333334</v>
      </c>
      <c r="L967">
        <f t="shared" si="206"/>
        <v>59.043999999999983</v>
      </c>
      <c r="M967" s="26"/>
      <c r="AE967" s="31">
        <f>O964</f>
        <v>112.35647222222224</v>
      </c>
      <c r="AF967" s="37">
        <f t="shared" si="211"/>
        <v>126.2118937534498</v>
      </c>
      <c r="AG967" s="37">
        <f t="shared" si="211"/>
        <v>98.501050690994674</v>
      </c>
    </row>
    <row r="968" spans="1:33" ht="17" thickTop="1" thickBot="1" x14ac:dyDescent="0.25">
      <c r="A968" s="33" t="s">
        <v>209</v>
      </c>
      <c r="C968" s="29">
        <v>2</v>
      </c>
      <c r="D968" s="29">
        <v>1</v>
      </c>
      <c r="E968">
        <v>9944.66</v>
      </c>
      <c r="F968">
        <v>164.2</v>
      </c>
      <c r="G968" s="25">
        <v>69.8</v>
      </c>
      <c r="H968" s="25" t="str">
        <f t="shared" si="209"/>
        <v>G</v>
      </c>
      <c r="I968">
        <v>164.2</v>
      </c>
      <c r="J968" s="25">
        <v>69.8</v>
      </c>
      <c r="K968">
        <f t="shared" si="196"/>
        <v>124.97000000000003</v>
      </c>
      <c r="L968">
        <f t="shared" si="206"/>
        <v>61.756000000000029</v>
      </c>
      <c r="M968" s="26">
        <f>AVERAGE(K968:L968)</f>
        <v>93.363000000000028</v>
      </c>
      <c r="N968" s="27">
        <f>AVERAGE(M968:M970)</f>
        <v>108.4876666666667</v>
      </c>
      <c r="AD968" s="39">
        <f>$N$968</f>
        <v>108.4876666666667</v>
      </c>
      <c r="AE968" s="31">
        <f>O964</f>
        <v>112.35647222222224</v>
      </c>
      <c r="AF968" s="37">
        <f t="shared" si="211"/>
        <v>126.2118937534498</v>
      </c>
      <c r="AG968" s="37">
        <f t="shared" si="211"/>
        <v>98.501050690994674</v>
      </c>
    </row>
    <row r="969" spans="1:33" ht="17" thickTop="1" thickBot="1" x14ac:dyDescent="0.25">
      <c r="A969" s="33" t="s">
        <v>210</v>
      </c>
      <c r="D969">
        <v>2</v>
      </c>
      <c r="E969">
        <v>9639.51</v>
      </c>
      <c r="G969" s="25">
        <f>F969/E969</f>
        <v>0</v>
      </c>
      <c r="H969" s="25">
        <v>162.19999999999999</v>
      </c>
      <c r="I969" s="25">
        <v>162.19999999999999</v>
      </c>
      <c r="J969" s="38">
        <v>66.5</v>
      </c>
      <c r="K969">
        <f t="shared" si="196"/>
        <v>129.27000000000004</v>
      </c>
      <c r="L969">
        <f t="shared" si="206"/>
        <v>84.13</v>
      </c>
      <c r="M969" s="26">
        <f>AVERAGE(K969:L969)</f>
        <v>106.70000000000002</v>
      </c>
      <c r="AD969" s="39">
        <f>$N$968</f>
        <v>108.4876666666667</v>
      </c>
      <c r="AE969" s="31">
        <f>O964</f>
        <v>112.35647222222224</v>
      </c>
      <c r="AF969" s="37">
        <f t="shared" si="211"/>
        <v>126.2118937534498</v>
      </c>
      <c r="AG969" s="37">
        <f t="shared" si="211"/>
        <v>98.501050690994674</v>
      </c>
    </row>
    <row r="970" spans="1:33" ht="17" thickTop="1" thickBot="1" x14ac:dyDescent="0.25">
      <c r="A970" s="33" t="s">
        <v>211</v>
      </c>
      <c r="D970">
        <v>3</v>
      </c>
      <c r="G970" s="25" t="e">
        <f>F970/E970</f>
        <v>#DIV/0!</v>
      </c>
      <c r="H970" s="25" t="e">
        <f>IF(G970&lt;1.5, "F", "G")</f>
        <v>#DIV/0!</v>
      </c>
      <c r="I970" s="38">
        <v>164</v>
      </c>
      <c r="J970" s="38">
        <v>83</v>
      </c>
      <c r="K970">
        <f t="shared" si="196"/>
        <v>125.40000000000003</v>
      </c>
      <c r="L970" s="49">
        <f t="shared" si="206"/>
        <v>-27.740000000000009</v>
      </c>
      <c r="M970" s="26">
        <f>K970</f>
        <v>125.40000000000003</v>
      </c>
      <c r="AD970" s="39">
        <f>$N$968</f>
        <v>108.4876666666667</v>
      </c>
      <c r="AE970" s="31">
        <f>O964</f>
        <v>112.35647222222224</v>
      </c>
      <c r="AF970" s="37">
        <f t="shared" si="211"/>
        <v>126.2118937534498</v>
      </c>
      <c r="AG970" s="37">
        <f t="shared" si="211"/>
        <v>98.501050690994674</v>
      </c>
    </row>
    <row r="971" spans="1:33" ht="17" thickTop="1" thickBot="1" x14ac:dyDescent="0.25">
      <c r="D971" t="s">
        <v>208</v>
      </c>
      <c r="E971">
        <f>AVERAGE(E968:E970)</f>
        <v>9792.0849999999991</v>
      </c>
      <c r="F971">
        <f>AVERAGE(F968:F970)</f>
        <v>164.2</v>
      </c>
      <c r="G971" s="25">
        <f>F971/E971</f>
        <v>1.6768645288516185E-2</v>
      </c>
      <c r="H971" s="25" t="str">
        <f>IF(G971&lt;1.5, "F", "G")</f>
        <v>F</v>
      </c>
      <c r="I971">
        <f>AVERAGE(I968:I970)</f>
        <v>163.46666666666667</v>
      </c>
      <c r="J971">
        <f>AVERAGE(J968:J970)</f>
        <v>73.100000000000009</v>
      </c>
      <c r="K971">
        <f t="shared" si="196"/>
        <v>126.54666666666668</v>
      </c>
      <c r="L971">
        <f t="shared" si="206"/>
        <v>39.381999999999948</v>
      </c>
      <c r="M971" s="26"/>
      <c r="AE971" s="31">
        <f>O964</f>
        <v>112.35647222222224</v>
      </c>
      <c r="AF971" s="37">
        <f t="shared" si="211"/>
        <v>126.2118937534498</v>
      </c>
      <c r="AG971" s="37">
        <f t="shared" si="211"/>
        <v>98.501050690994674</v>
      </c>
    </row>
    <row r="972" spans="1:33" ht="17" thickTop="1" thickBot="1" x14ac:dyDescent="0.25">
      <c r="A972" s="33" t="s">
        <v>212</v>
      </c>
      <c r="C972" s="29">
        <v>3</v>
      </c>
      <c r="D972" s="29">
        <v>1</v>
      </c>
      <c r="E972" s="29">
        <v>2939.42</v>
      </c>
      <c r="F972" s="29"/>
      <c r="G972" s="25">
        <f>F972/E972</f>
        <v>0</v>
      </c>
      <c r="H972" s="25">
        <v>167</v>
      </c>
      <c r="I972" s="25">
        <v>167</v>
      </c>
      <c r="J972" s="29">
        <v>82.8</v>
      </c>
      <c r="K972">
        <f t="shared" si="196"/>
        <v>118.94999999999999</v>
      </c>
      <c r="L972" s="49">
        <f t="shared" si="206"/>
        <v>-26.384000000000015</v>
      </c>
      <c r="M972" s="26">
        <f>K972</f>
        <v>118.94999999999999</v>
      </c>
      <c r="N972" s="27">
        <f>AVERAGE(M972:M974)</f>
        <v>107.89216666666668</v>
      </c>
      <c r="AD972" s="39">
        <f>N972</f>
        <v>107.89216666666668</v>
      </c>
      <c r="AE972" s="31">
        <f>O964</f>
        <v>112.35647222222224</v>
      </c>
      <c r="AF972" s="37">
        <f t="shared" si="211"/>
        <v>126.2118937534498</v>
      </c>
      <c r="AG972" s="37">
        <f t="shared" si="211"/>
        <v>98.501050690994674</v>
      </c>
    </row>
    <row r="973" spans="1:33" ht="17" thickTop="1" thickBot="1" x14ac:dyDescent="0.25">
      <c r="A973" s="33" t="s">
        <v>213</v>
      </c>
      <c r="D973">
        <v>2</v>
      </c>
      <c r="E973" s="38">
        <v>432.39</v>
      </c>
      <c r="F973" s="38"/>
      <c r="G973" s="25">
        <v>166</v>
      </c>
      <c r="H973" s="25">
        <v>73.8</v>
      </c>
      <c r="I973" s="25">
        <v>166</v>
      </c>
      <c r="J973" s="25">
        <v>73.8</v>
      </c>
      <c r="K973">
        <f t="shared" si="196"/>
        <v>121.10000000000002</v>
      </c>
      <c r="L973">
        <f t="shared" si="206"/>
        <v>34.636000000000024</v>
      </c>
      <c r="M973" s="26">
        <f>AVERAGE(K973:L973)</f>
        <v>77.868000000000023</v>
      </c>
      <c r="AD973">
        <f>N972</f>
        <v>107.89216666666668</v>
      </c>
      <c r="AE973" s="31">
        <f>O964</f>
        <v>112.35647222222224</v>
      </c>
      <c r="AF973" s="37">
        <f t="shared" si="211"/>
        <v>126.2118937534498</v>
      </c>
      <c r="AG973" s="37">
        <f t="shared" si="211"/>
        <v>98.501050690994674</v>
      </c>
    </row>
    <row r="974" spans="1:33" ht="17" thickTop="1" thickBot="1" x14ac:dyDescent="0.25">
      <c r="A974" s="33" t="s">
        <v>214</v>
      </c>
      <c r="D974">
        <v>3</v>
      </c>
      <c r="E974" s="38">
        <v>10116.280000000001</v>
      </c>
      <c r="F974" s="38">
        <v>158.9</v>
      </c>
      <c r="G974" s="25">
        <v>61.6</v>
      </c>
      <c r="H974" s="25" t="str">
        <f>IF(G974&lt;1.5, "F", "G")</f>
        <v>G</v>
      </c>
      <c r="I974" s="38">
        <v>158.9</v>
      </c>
      <c r="J974" s="25">
        <v>61.6</v>
      </c>
      <c r="K974">
        <f t="shared" si="196"/>
        <v>136.36500000000001</v>
      </c>
      <c r="L974">
        <f t="shared" si="206"/>
        <v>117.35199999999998</v>
      </c>
      <c r="M974" s="26">
        <f>AVERAGE(K974:L974)</f>
        <v>126.85849999999999</v>
      </c>
      <c r="AD974">
        <f>N972</f>
        <v>107.89216666666668</v>
      </c>
      <c r="AE974" s="31">
        <f>O964</f>
        <v>112.35647222222224</v>
      </c>
      <c r="AF974" s="37">
        <f t="shared" si="211"/>
        <v>126.2118937534498</v>
      </c>
      <c r="AG974" s="37">
        <f t="shared" si="211"/>
        <v>98.501050690994674</v>
      </c>
    </row>
    <row r="975" spans="1:33" ht="17" thickTop="1" thickBot="1" x14ac:dyDescent="0.25">
      <c r="D975" t="s">
        <v>208</v>
      </c>
      <c r="E975">
        <f>AVERAGE(E972:E974)</f>
        <v>4496.03</v>
      </c>
      <c r="F975">
        <f>AVERAGE(F972:F974)</f>
        <v>158.9</v>
      </c>
      <c r="G975" s="25">
        <f>F975/E975</f>
        <v>3.5342290865496895E-2</v>
      </c>
      <c r="H975" s="25" t="str">
        <f>IF(G975&lt;1.5, "F", "G")</f>
        <v>F</v>
      </c>
      <c r="I975">
        <f>AVERAGE(I972:I974)</f>
        <v>163.96666666666667</v>
      </c>
      <c r="J975">
        <f>AVERAGE(J972:J974)</f>
        <v>72.733333333333334</v>
      </c>
      <c r="K975">
        <f t="shared" ref="K975:K1038" si="212">-2.15*I975+478</f>
        <v>125.47166666666669</v>
      </c>
      <c r="L975">
        <f t="shared" si="206"/>
        <v>41.867999999999995</v>
      </c>
      <c r="M975" s="26"/>
      <c r="AE975" s="31">
        <f>O964</f>
        <v>112.35647222222224</v>
      </c>
      <c r="AF975" s="37">
        <f t="shared" si="211"/>
        <v>126.2118937534498</v>
      </c>
      <c r="AG975" s="37">
        <f t="shared" si="211"/>
        <v>98.501050690994674</v>
      </c>
    </row>
    <row r="976" spans="1:33" ht="17" thickTop="1" thickBot="1" x14ac:dyDescent="0.25">
      <c r="A976" s="33" t="s">
        <v>215</v>
      </c>
      <c r="C976" s="29">
        <v>4</v>
      </c>
      <c r="D976" s="29">
        <v>1</v>
      </c>
      <c r="E976" s="29">
        <v>472.92</v>
      </c>
      <c r="F976" s="29"/>
      <c r="G976" s="25">
        <v>159.9</v>
      </c>
      <c r="H976" s="25">
        <v>65.900000000000006</v>
      </c>
      <c r="I976" s="25">
        <v>159.9</v>
      </c>
      <c r="J976" s="25">
        <v>65.900000000000006</v>
      </c>
      <c r="K976">
        <f t="shared" si="212"/>
        <v>134.21499999999997</v>
      </c>
      <c r="L976">
        <f t="shared" si="206"/>
        <v>88.197999999999922</v>
      </c>
      <c r="M976" s="26">
        <f>AVERAGE(K976:L976)</f>
        <v>111.20649999999995</v>
      </c>
      <c r="N976" s="27">
        <f>AVERAGE(M976:M978)</f>
        <v>123.27583333333332</v>
      </c>
      <c r="AD976" s="39">
        <f>N976</f>
        <v>123.27583333333332</v>
      </c>
      <c r="AE976" s="31">
        <f>O964</f>
        <v>112.35647222222224</v>
      </c>
      <c r="AF976" s="37">
        <f t="shared" si="211"/>
        <v>126.2118937534498</v>
      </c>
      <c r="AG976" s="37">
        <f t="shared" si="211"/>
        <v>98.501050690994674</v>
      </c>
    </row>
    <row r="977" spans="1:33" ht="17" thickTop="1" thickBot="1" x14ac:dyDescent="0.25">
      <c r="A977" s="33" t="s">
        <v>216</v>
      </c>
      <c r="D977">
        <v>2</v>
      </c>
      <c r="E977" s="25">
        <v>159.9</v>
      </c>
      <c r="F977" s="25">
        <v>65.900000000000006</v>
      </c>
      <c r="G977" s="25">
        <f>F977/E977</f>
        <v>0.41213258286429022</v>
      </c>
      <c r="H977" s="25">
        <v>157.19999999999999</v>
      </c>
      <c r="I977" s="25">
        <v>157.19999999999999</v>
      </c>
      <c r="J977" s="38">
        <v>62.5</v>
      </c>
      <c r="K977">
        <f t="shared" si="212"/>
        <v>140.02000000000004</v>
      </c>
      <c r="L977">
        <f t="shared" si="206"/>
        <v>111.25</v>
      </c>
      <c r="M977" s="26">
        <f>AVERAGE(K977:L977)</f>
        <v>125.63500000000002</v>
      </c>
      <c r="AD977">
        <f>N976</f>
        <v>123.27583333333332</v>
      </c>
      <c r="AE977" s="31">
        <f>O964</f>
        <v>112.35647222222224</v>
      </c>
      <c r="AF977" s="37">
        <f t="shared" si="211"/>
        <v>126.2118937534498</v>
      </c>
      <c r="AG977" s="37">
        <f t="shared" si="211"/>
        <v>98.501050690994674</v>
      </c>
    </row>
    <row r="978" spans="1:33" ht="17" thickTop="1" thickBot="1" x14ac:dyDescent="0.25">
      <c r="A978" s="33" t="s">
        <v>217</v>
      </c>
      <c r="D978">
        <v>3</v>
      </c>
      <c r="E978" s="38"/>
      <c r="F978" s="38"/>
      <c r="G978" s="25" t="e">
        <f>F978/E978</f>
        <v>#DIV/0!</v>
      </c>
      <c r="H978" s="25" t="e">
        <f>IF(G978&lt;1.5, "F", "G")</f>
        <v>#DIV/0!</v>
      </c>
      <c r="I978" s="38">
        <v>153.19999999999999</v>
      </c>
      <c r="J978" s="38">
        <v>61.6</v>
      </c>
      <c r="K978">
        <f t="shared" si="212"/>
        <v>148.62000000000006</v>
      </c>
      <c r="L978">
        <f t="shared" si="206"/>
        <v>117.35199999999998</v>
      </c>
      <c r="M978" s="26">
        <f>AVERAGE(K978:L978)</f>
        <v>132.98600000000002</v>
      </c>
      <c r="AD978">
        <f>N976</f>
        <v>123.27583333333332</v>
      </c>
      <c r="AE978" s="31">
        <f>O964</f>
        <v>112.35647222222224</v>
      </c>
      <c r="AF978" s="37">
        <f t="shared" si="211"/>
        <v>126.2118937534498</v>
      </c>
      <c r="AG978" s="37">
        <f t="shared" si="211"/>
        <v>98.501050690994674</v>
      </c>
    </row>
    <row r="979" spans="1:33" ht="17" thickTop="1" thickBot="1" x14ac:dyDescent="0.25">
      <c r="D979" t="s">
        <v>208</v>
      </c>
      <c r="E979">
        <f>AVERAGE(E976:E978)</f>
        <v>316.41000000000003</v>
      </c>
      <c r="F979">
        <f>AVERAGE(F976:F978)</f>
        <v>65.900000000000006</v>
      </c>
      <c r="G979" s="25">
        <f>F979/E979</f>
        <v>0.2082740747763977</v>
      </c>
      <c r="H979" s="25" t="str">
        <f>IF(G979&lt;1.5, "F", "G")</f>
        <v>F</v>
      </c>
      <c r="I979">
        <f>AVERAGE(I976:I978)</f>
        <v>156.76666666666668</v>
      </c>
      <c r="J979">
        <f>AVERAGE(J976:J978)</f>
        <v>63.333333333333336</v>
      </c>
      <c r="K979">
        <f t="shared" si="212"/>
        <v>140.95166666666665</v>
      </c>
      <c r="L979">
        <f t="shared" si="206"/>
        <v>105.59999999999997</v>
      </c>
      <c r="M979" s="26"/>
      <c r="AE979" s="31">
        <f>O964</f>
        <v>112.35647222222224</v>
      </c>
      <c r="AF979" s="37">
        <f t="shared" si="211"/>
        <v>126.2118937534498</v>
      </c>
      <c r="AG979" s="37">
        <f t="shared" si="211"/>
        <v>98.501050690994674</v>
      </c>
    </row>
    <row r="980" spans="1:33" ht="17" thickTop="1" thickBot="1" x14ac:dyDescent="0.25">
      <c r="A980" s="33" t="s">
        <v>218</v>
      </c>
      <c r="C980" s="29">
        <v>5</v>
      </c>
      <c r="D980" s="29">
        <v>1</v>
      </c>
      <c r="E980" s="29">
        <v>5786.62</v>
      </c>
      <c r="F980" s="29">
        <v>152.19999999999999</v>
      </c>
      <c r="G980" s="25">
        <v>68.5</v>
      </c>
      <c r="H980" s="25" t="str">
        <f>IF(G980&lt;1.5, "F", "G")</f>
        <v>G</v>
      </c>
      <c r="I980" s="29">
        <v>152.19999999999999</v>
      </c>
      <c r="J980" s="25">
        <v>68.5</v>
      </c>
      <c r="K980">
        <f t="shared" si="212"/>
        <v>150.77000000000004</v>
      </c>
      <c r="L980">
        <f t="shared" si="206"/>
        <v>70.569999999999993</v>
      </c>
      <c r="M980" s="26">
        <f>AVERAGE(K980:L980)</f>
        <v>110.67000000000002</v>
      </c>
      <c r="N980" s="27">
        <f>AVERAGE(M980:M982)</f>
        <v>107.65166666666669</v>
      </c>
      <c r="AD980" s="39">
        <f>N980</f>
        <v>107.65166666666669</v>
      </c>
      <c r="AE980" s="31">
        <f>O964</f>
        <v>112.35647222222224</v>
      </c>
      <c r="AF980" s="37">
        <f t="shared" si="211"/>
        <v>126.2118937534498</v>
      </c>
      <c r="AG980" s="37">
        <f t="shared" si="211"/>
        <v>98.501050690994674</v>
      </c>
    </row>
    <row r="981" spans="1:33" ht="17" thickTop="1" thickBot="1" x14ac:dyDescent="0.25">
      <c r="A981" s="33" t="s">
        <v>219</v>
      </c>
      <c r="D981">
        <v>2</v>
      </c>
      <c r="E981" s="29">
        <v>152.19999999999999</v>
      </c>
      <c r="F981" s="25">
        <v>157.19999999999999</v>
      </c>
      <c r="G981" s="25">
        <v>64.7</v>
      </c>
      <c r="H981" s="25" t="str">
        <f>IF(G981&lt;1.5, "F", "G")</f>
        <v>G</v>
      </c>
      <c r="I981" s="25">
        <v>157.19999999999999</v>
      </c>
      <c r="J981" s="25">
        <v>64.7</v>
      </c>
      <c r="K981">
        <f t="shared" si="212"/>
        <v>140.02000000000004</v>
      </c>
      <c r="L981">
        <f t="shared" si="206"/>
        <v>96.333999999999946</v>
      </c>
      <c r="M981" s="26">
        <f>AVERAGE(K981:L981)</f>
        <v>118.17699999999999</v>
      </c>
      <c r="AD981">
        <f>N980</f>
        <v>107.65166666666669</v>
      </c>
      <c r="AE981" s="31">
        <f>O964</f>
        <v>112.35647222222224</v>
      </c>
      <c r="AF981" s="37">
        <f t="shared" ref="AF981:AG986" si="213">AF980</f>
        <v>126.2118937534498</v>
      </c>
      <c r="AG981" s="37">
        <f t="shared" si="213"/>
        <v>98.501050690994674</v>
      </c>
    </row>
    <row r="982" spans="1:33" ht="17" thickTop="1" thickBot="1" x14ac:dyDescent="0.25">
      <c r="A982" s="33" t="s">
        <v>220</v>
      </c>
      <c r="D982">
        <v>3</v>
      </c>
      <c r="E982" s="38">
        <v>5753.05</v>
      </c>
      <c r="F982" s="38"/>
      <c r="G982" s="25">
        <f>F982/E982</f>
        <v>0</v>
      </c>
      <c r="H982" s="25">
        <v>157.19999999999999</v>
      </c>
      <c r="I982" s="25">
        <v>157.19999999999999</v>
      </c>
      <c r="J982" s="38">
        <v>71.8</v>
      </c>
      <c r="K982">
        <f t="shared" si="212"/>
        <v>140.02000000000004</v>
      </c>
      <c r="L982">
        <f t="shared" si="206"/>
        <v>48.196000000000026</v>
      </c>
      <c r="M982" s="48">
        <f>AVERAGE(K982:L982)</f>
        <v>94.108000000000033</v>
      </c>
      <c r="AD982">
        <f>N980</f>
        <v>107.65166666666669</v>
      </c>
      <c r="AE982" s="31">
        <f>O964</f>
        <v>112.35647222222224</v>
      </c>
      <c r="AF982" s="37">
        <f t="shared" si="213"/>
        <v>126.2118937534498</v>
      </c>
      <c r="AG982" s="37">
        <f t="shared" si="213"/>
        <v>98.501050690994674</v>
      </c>
    </row>
    <row r="983" spans="1:33" ht="17" thickTop="1" thickBot="1" x14ac:dyDescent="0.25">
      <c r="D983" t="s">
        <v>208</v>
      </c>
      <c r="E983">
        <f>AVERAGE(E980:E982)</f>
        <v>3897.2899999999995</v>
      </c>
      <c r="F983">
        <f>AVERAGE(F980:F982)</f>
        <v>154.69999999999999</v>
      </c>
      <c r="G983" s="25">
        <f>F983/E983</f>
        <v>3.9694249080771515E-2</v>
      </c>
      <c r="H983" s="25" t="str">
        <f>IF(G983&lt;1.5, "F", "G")</f>
        <v>F</v>
      </c>
      <c r="I983">
        <f>AVERAGE(I980:I982)</f>
        <v>155.53333333333333</v>
      </c>
      <c r="J983">
        <f>AVERAGE(J980:J982)</f>
        <v>68.333333333333329</v>
      </c>
      <c r="K983">
        <f t="shared" si="212"/>
        <v>143.60333333333335</v>
      </c>
      <c r="L983">
        <f t="shared" si="206"/>
        <v>71.699999999999989</v>
      </c>
      <c r="M983" s="26"/>
      <c r="AE983" s="31">
        <f>O964</f>
        <v>112.35647222222224</v>
      </c>
      <c r="AF983" s="37">
        <f t="shared" si="213"/>
        <v>126.2118937534498</v>
      </c>
      <c r="AG983" s="37">
        <f t="shared" si="213"/>
        <v>98.501050690994674</v>
      </c>
    </row>
    <row r="984" spans="1:33" ht="17" thickTop="1" thickBot="1" x14ac:dyDescent="0.25">
      <c r="A984" s="33" t="s">
        <v>221</v>
      </c>
      <c r="C984" s="41">
        <v>6</v>
      </c>
      <c r="D984" s="41">
        <v>1</v>
      </c>
      <c r="E984" s="41"/>
      <c r="F984" s="41"/>
      <c r="G984" s="25" t="e">
        <f>F984/E984</f>
        <v>#DIV/0!</v>
      </c>
      <c r="H984" s="25" t="e">
        <f>IF(G984&lt;1.5, "F", "G")</f>
        <v>#DIV/0!</v>
      </c>
      <c r="I984" s="41">
        <v>160.19999999999999</v>
      </c>
      <c r="J984" s="41">
        <v>66.8</v>
      </c>
      <c r="K984">
        <f t="shared" si="212"/>
        <v>133.57000000000005</v>
      </c>
      <c r="L984">
        <f t="shared" si="206"/>
        <v>82.096000000000004</v>
      </c>
      <c r="M984" s="26">
        <f>AVERAGE(K984:L984)</f>
        <v>107.83300000000003</v>
      </c>
      <c r="N984" s="27">
        <f>AVERAGE(M984:M986)</f>
        <v>117.5291666666667</v>
      </c>
      <c r="AD984" s="42">
        <f>N984</f>
        <v>117.5291666666667</v>
      </c>
      <c r="AE984" s="31">
        <f>O964</f>
        <v>112.35647222222224</v>
      </c>
      <c r="AF984" s="37">
        <f t="shared" si="213"/>
        <v>126.2118937534498</v>
      </c>
      <c r="AG984" s="37">
        <f t="shared" si="213"/>
        <v>98.501050690994674</v>
      </c>
    </row>
    <row r="985" spans="1:33" ht="17" thickTop="1" thickBot="1" x14ac:dyDescent="0.25">
      <c r="A985" s="33" t="s">
        <v>222</v>
      </c>
      <c r="D985">
        <v>2</v>
      </c>
      <c r="E985" s="43">
        <v>1550.19</v>
      </c>
      <c r="F985" s="43"/>
      <c r="G985" s="25">
        <v>161</v>
      </c>
      <c r="H985" s="25">
        <v>62.6</v>
      </c>
      <c r="I985" s="25">
        <v>161</v>
      </c>
      <c r="J985" s="25">
        <v>62.6</v>
      </c>
      <c r="K985">
        <f t="shared" si="212"/>
        <v>131.85000000000002</v>
      </c>
      <c r="L985">
        <f t="shared" si="206"/>
        <v>110.572</v>
      </c>
      <c r="M985" s="26">
        <f>AVERAGE(K985:L985)</f>
        <v>121.21100000000001</v>
      </c>
      <c r="AD985">
        <f>N984</f>
        <v>117.5291666666667</v>
      </c>
      <c r="AE985" s="31">
        <f>O964</f>
        <v>112.35647222222224</v>
      </c>
      <c r="AF985" s="37">
        <f t="shared" si="213"/>
        <v>126.2118937534498</v>
      </c>
      <c r="AG985" s="37">
        <f t="shared" si="213"/>
        <v>98.501050690994674</v>
      </c>
    </row>
    <row r="986" spans="1:33" ht="17" thickTop="1" thickBot="1" x14ac:dyDescent="0.25">
      <c r="A986" s="33" t="s">
        <v>223</v>
      </c>
      <c r="D986">
        <v>3</v>
      </c>
      <c r="E986" s="43">
        <v>4059.54</v>
      </c>
      <c r="F986" s="43"/>
      <c r="G986" s="25">
        <v>154.1</v>
      </c>
      <c r="H986" s="25">
        <v>64.099999999999994</v>
      </c>
      <c r="I986" s="25">
        <v>154.1</v>
      </c>
      <c r="J986" s="25">
        <v>64.099999999999994</v>
      </c>
      <c r="K986">
        <f t="shared" si="212"/>
        <v>146.685</v>
      </c>
      <c r="L986">
        <f t="shared" si="206"/>
        <v>100.40200000000004</v>
      </c>
      <c r="M986" s="26">
        <f>AVERAGE(K986:L986)</f>
        <v>123.54350000000002</v>
      </c>
      <c r="AD986">
        <f>N984</f>
        <v>117.5291666666667</v>
      </c>
      <c r="AE986" s="31">
        <f>O964</f>
        <v>112.35647222222224</v>
      </c>
      <c r="AF986" s="37">
        <f t="shared" si="213"/>
        <v>126.2118937534498</v>
      </c>
      <c r="AG986" s="37">
        <f t="shared" si="213"/>
        <v>98.501050690994674</v>
      </c>
    </row>
    <row r="987" spans="1:33" ht="17" thickTop="1" thickBot="1" x14ac:dyDescent="0.25">
      <c r="D987" t="s">
        <v>208</v>
      </c>
      <c r="E987">
        <f>AVERAGE(E984:E986)</f>
        <v>2804.8649999999998</v>
      </c>
      <c r="F987" t="e">
        <f>AVERAGE(F984:F986)</f>
        <v>#DIV/0!</v>
      </c>
      <c r="G987" s="25" t="e">
        <f>F987/E987</f>
        <v>#DIV/0!</v>
      </c>
      <c r="H987" s="25" t="e">
        <f>IF(G987&lt;1.5, "F", "G")</f>
        <v>#DIV/0!</v>
      </c>
      <c r="I987">
        <f>AVERAGE(I984:I986)</f>
        <v>158.43333333333331</v>
      </c>
      <c r="J987">
        <f>AVERAGE(J984:J986)</f>
        <v>64.5</v>
      </c>
      <c r="K987">
        <f t="shared" si="212"/>
        <v>137.3683333333334</v>
      </c>
      <c r="L987">
        <f t="shared" si="206"/>
        <v>97.69</v>
      </c>
      <c r="M987" s="26"/>
    </row>
    <row r="988" spans="1:33" s="25" customFormat="1" ht="17" thickTop="1" thickBot="1" x14ac:dyDescent="0.25">
      <c r="A988" s="23" t="s">
        <v>204</v>
      </c>
      <c r="B988" s="24" t="s">
        <v>268</v>
      </c>
      <c r="C988" s="25">
        <v>1</v>
      </c>
      <c r="D988" s="25">
        <v>1</v>
      </c>
      <c r="E988" s="25" t="s">
        <v>259</v>
      </c>
      <c r="G988" s="25" t="e">
        <f>F988/E988</f>
        <v>#VALUE!</v>
      </c>
      <c r="H988" s="25" t="e">
        <f>IF(G988&lt;1.5, "F", "G")</f>
        <v>#VALUE!</v>
      </c>
      <c r="I988" s="25">
        <v>153.1</v>
      </c>
      <c r="J988" s="25">
        <v>57.3</v>
      </c>
      <c r="K988" s="25">
        <f t="shared" si="212"/>
        <v>148.83500000000004</v>
      </c>
      <c r="L988" s="25">
        <f t="shared" si="206"/>
        <v>146.50600000000003</v>
      </c>
      <c r="M988" s="26">
        <f>AVERAGE(K988:L988)</f>
        <v>147.67050000000003</v>
      </c>
      <c r="N988" s="27">
        <f>AVERAGE(M988:M990)</f>
        <v>143.79816666666667</v>
      </c>
      <c r="O988" s="45">
        <f>AVERAGE(N988,N992,N996,N1000,N1004,N1008)</f>
        <v>142.47497222222222</v>
      </c>
      <c r="P988" s="25">
        <f>AVERAGE(K988:K990,K992:K994,K996,K1000:K1002,K1004:K1006,K1008:K1010)</f>
        <v>153.72625000000005</v>
      </c>
      <c r="Q988" s="25">
        <f>AVERAGE(L988:L990,L992:L994,L996,L1000:L1002,L1004,L1008:L1010,L1006)</f>
        <v>130.86680000000001</v>
      </c>
      <c r="S988" s="46">
        <f>_xlfn.STDEV.S(M988:M990,M992:M994,M996,M1000:M1002,M1004:M1006,M1008:M1010, Q1010, R1010)</f>
        <v>15.516715407874326</v>
      </c>
      <c r="T988">
        <f t="shared" ref="T988:U988" si="214">AVERAGE(I988:I1011)</f>
        <v>153.24444444444438</v>
      </c>
      <c r="U988">
        <f t="shared" si="214"/>
        <v>62.966666666666669</v>
      </c>
      <c r="AD988" s="31">
        <f>$N$988</f>
        <v>143.79816666666667</v>
      </c>
      <c r="AE988" s="31">
        <f>O988</f>
        <v>142.47497222222222</v>
      </c>
      <c r="AF988" s="47">
        <f>O988+S988</f>
        <v>157.99168763009655</v>
      </c>
      <c r="AG988" s="47">
        <f>O988-S988</f>
        <v>126.95825681434789</v>
      </c>
    </row>
    <row r="989" spans="1:33" ht="17" thickTop="1" thickBot="1" x14ac:dyDescent="0.25">
      <c r="A989" s="33" t="s">
        <v>206</v>
      </c>
      <c r="D989">
        <v>2</v>
      </c>
      <c r="E989">
        <v>6976.21</v>
      </c>
      <c r="G989" s="25">
        <v>151.80000000000001</v>
      </c>
      <c r="H989" s="25">
        <v>56.3</v>
      </c>
      <c r="I989" s="25">
        <v>151.80000000000001</v>
      </c>
      <c r="J989" s="25">
        <v>56.3</v>
      </c>
      <c r="K989">
        <f t="shared" si="212"/>
        <v>151.63</v>
      </c>
      <c r="L989">
        <f t="shared" si="206"/>
        <v>153.286</v>
      </c>
      <c r="M989" s="26">
        <f>AVERAGE(K989:L989)</f>
        <v>152.458</v>
      </c>
      <c r="AD989">
        <f>N988</f>
        <v>143.79816666666667</v>
      </c>
      <c r="AE989" s="31">
        <f>O988</f>
        <v>142.47497222222222</v>
      </c>
      <c r="AF989" s="37">
        <f t="shared" ref="AF989:AG1004" si="215">AF988</f>
        <v>157.99168763009655</v>
      </c>
      <c r="AG989" s="37">
        <f t="shared" si="215"/>
        <v>126.95825681434789</v>
      </c>
    </row>
    <row r="990" spans="1:33" ht="17" thickTop="1" thickBot="1" x14ac:dyDescent="0.25">
      <c r="A990" s="33" t="s">
        <v>207</v>
      </c>
      <c r="D990">
        <v>3</v>
      </c>
      <c r="E990" s="25">
        <v>151.80000000000001</v>
      </c>
      <c r="F990" s="25">
        <v>56.3</v>
      </c>
      <c r="G990" s="25">
        <f>F990/E990</f>
        <v>0.37088274044795777</v>
      </c>
      <c r="H990" s="25" t="str">
        <f>IF(G990&lt;1.5, "F", "G")</f>
        <v>F</v>
      </c>
      <c r="I990" s="38">
        <v>154.80000000000001</v>
      </c>
      <c r="J990" s="38">
        <v>61.6</v>
      </c>
      <c r="K990">
        <f t="shared" si="212"/>
        <v>145.18</v>
      </c>
      <c r="L990">
        <f t="shared" si="206"/>
        <v>117.35199999999998</v>
      </c>
      <c r="M990" s="26">
        <f>AVERAGE(K990:L990)</f>
        <v>131.26599999999999</v>
      </c>
      <c r="AD990">
        <f>N988</f>
        <v>143.79816666666667</v>
      </c>
      <c r="AE990" s="31">
        <f>O988</f>
        <v>142.47497222222222</v>
      </c>
      <c r="AF990" s="37">
        <f t="shared" si="215"/>
        <v>157.99168763009655</v>
      </c>
      <c r="AG990" s="37">
        <f t="shared" si="215"/>
        <v>126.95825681434789</v>
      </c>
    </row>
    <row r="991" spans="1:33" ht="17" thickTop="1" thickBot="1" x14ac:dyDescent="0.25">
      <c r="D991" t="s">
        <v>208</v>
      </c>
      <c r="E991">
        <f>AVERAGE(E988:E990)</f>
        <v>3564.0050000000001</v>
      </c>
      <c r="F991">
        <f>AVERAGE(F988:F990)</f>
        <v>56.3</v>
      </c>
      <c r="G991" s="25">
        <f>F991/E991</f>
        <v>1.5796835301858443E-2</v>
      </c>
      <c r="H991" s="25" t="str">
        <f>IF(G991&lt;1.5, "F", "G")</f>
        <v>F</v>
      </c>
      <c r="I991">
        <f>AVERAGE(I988:I990)</f>
        <v>153.23333333333332</v>
      </c>
      <c r="J991">
        <f>AVERAGE(J988:J990)</f>
        <v>58.4</v>
      </c>
      <c r="K991">
        <f t="shared" si="212"/>
        <v>148.5483333333334</v>
      </c>
      <c r="L991">
        <f t="shared" si="206"/>
        <v>139.048</v>
      </c>
      <c r="M991" s="26"/>
      <c r="AE991" s="31">
        <f>O988</f>
        <v>142.47497222222222</v>
      </c>
      <c r="AF991" s="37">
        <f t="shared" si="215"/>
        <v>157.99168763009655</v>
      </c>
      <c r="AG991" s="37">
        <f t="shared" si="215"/>
        <v>126.95825681434789</v>
      </c>
    </row>
    <row r="992" spans="1:33" ht="17" thickTop="1" thickBot="1" x14ac:dyDescent="0.25">
      <c r="A992" s="33" t="s">
        <v>209</v>
      </c>
      <c r="C992" s="29">
        <v>2</v>
      </c>
      <c r="D992" s="29">
        <v>1</v>
      </c>
      <c r="E992">
        <v>5193.4799999999996</v>
      </c>
      <c r="G992" s="25">
        <v>153.80000000000001</v>
      </c>
      <c r="H992" s="25">
        <v>58.5</v>
      </c>
      <c r="I992" s="25">
        <v>153.80000000000001</v>
      </c>
      <c r="J992" s="25">
        <v>58.5</v>
      </c>
      <c r="K992">
        <f t="shared" si="212"/>
        <v>147.32999999999998</v>
      </c>
      <c r="L992">
        <f t="shared" si="206"/>
        <v>138.37</v>
      </c>
      <c r="M992" s="26">
        <f>AVERAGE(K992:L992)</f>
        <v>142.85</v>
      </c>
      <c r="N992" s="27">
        <f>AVERAGE(M992:M994)</f>
        <v>152.15233333333333</v>
      </c>
      <c r="AD992" s="39">
        <f>$N$992</f>
        <v>152.15233333333333</v>
      </c>
      <c r="AE992" s="31">
        <f>O988</f>
        <v>142.47497222222222</v>
      </c>
      <c r="AF992" s="37">
        <f t="shared" si="215"/>
        <v>157.99168763009655</v>
      </c>
      <c r="AG992" s="37">
        <f t="shared" si="215"/>
        <v>126.95825681434789</v>
      </c>
    </row>
    <row r="993" spans="1:33" ht="17" thickTop="1" thickBot="1" x14ac:dyDescent="0.25">
      <c r="A993" s="33" t="s">
        <v>210</v>
      </c>
      <c r="D993">
        <v>2</v>
      </c>
      <c r="E993" s="25">
        <v>153.80000000000001</v>
      </c>
      <c r="F993" s="25">
        <v>146.6</v>
      </c>
      <c r="G993" s="25">
        <v>55</v>
      </c>
      <c r="H993" s="25" t="str">
        <f>IF(G993&lt;1.5, "F", "G")</f>
        <v>G</v>
      </c>
      <c r="I993" s="25">
        <v>146.6</v>
      </c>
      <c r="J993" s="25">
        <v>55</v>
      </c>
      <c r="K993">
        <f t="shared" si="212"/>
        <v>162.81</v>
      </c>
      <c r="L993">
        <f t="shared" si="206"/>
        <v>162.09999999999997</v>
      </c>
      <c r="M993" s="26">
        <f>AVERAGE(K993:L993)</f>
        <v>162.45499999999998</v>
      </c>
      <c r="AD993" s="39">
        <f>$N$992</f>
        <v>152.15233333333333</v>
      </c>
      <c r="AE993" s="31">
        <f>O988</f>
        <v>142.47497222222222</v>
      </c>
      <c r="AF993" s="37">
        <f t="shared" si="215"/>
        <v>157.99168763009655</v>
      </c>
      <c r="AG993" s="37">
        <f t="shared" si="215"/>
        <v>126.95825681434789</v>
      </c>
    </row>
    <row r="994" spans="1:33" ht="17" thickTop="1" thickBot="1" x14ac:dyDescent="0.25">
      <c r="A994" s="33" t="s">
        <v>211</v>
      </c>
      <c r="D994">
        <v>3</v>
      </c>
      <c r="E994">
        <v>7523.01</v>
      </c>
      <c r="G994" s="25">
        <f t="shared" ref="G994:G1003" si="216">F994/E994</f>
        <v>0</v>
      </c>
      <c r="H994" s="25" t="str">
        <f>IF(G994&lt;1.5, "F", "G")</f>
        <v>F</v>
      </c>
      <c r="I994" s="38">
        <v>148.6</v>
      </c>
      <c r="J994" s="38">
        <v>57.7</v>
      </c>
      <c r="K994">
        <f t="shared" si="212"/>
        <v>158.51000000000005</v>
      </c>
      <c r="L994">
        <f t="shared" si="206"/>
        <v>143.79399999999998</v>
      </c>
      <c r="M994" s="26">
        <f>AVERAGE(K994:L994)</f>
        <v>151.15200000000002</v>
      </c>
      <c r="AD994" s="39">
        <f>$N$992</f>
        <v>152.15233333333333</v>
      </c>
      <c r="AE994" s="31">
        <f>O988</f>
        <v>142.47497222222222</v>
      </c>
      <c r="AF994" s="37">
        <f t="shared" si="215"/>
        <v>157.99168763009655</v>
      </c>
      <c r="AG994" s="37">
        <f t="shared" si="215"/>
        <v>126.95825681434789</v>
      </c>
    </row>
    <row r="995" spans="1:33" ht="17" thickTop="1" thickBot="1" x14ac:dyDescent="0.25">
      <c r="D995" t="s">
        <v>208</v>
      </c>
      <c r="E995">
        <f>AVERAGE(E992:E994)</f>
        <v>4290.0966666666673</v>
      </c>
      <c r="F995">
        <f>AVERAGE(F992:F994)</f>
        <v>146.6</v>
      </c>
      <c r="G995" s="25">
        <f t="shared" si="216"/>
        <v>3.4171724180263222E-2</v>
      </c>
      <c r="H995" s="25" t="str">
        <f>IF(G995&lt;1.5, "F", "G")</f>
        <v>F</v>
      </c>
      <c r="I995">
        <f>AVERAGE(I992:I994)</f>
        <v>149.66666666666666</v>
      </c>
      <c r="J995">
        <f>AVERAGE(J992:J994)</f>
        <v>57.066666666666663</v>
      </c>
      <c r="K995">
        <f t="shared" si="212"/>
        <v>156.2166666666667</v>
      </c>
      <c r="L995">
        <f t="shared" si="206"/>
        <v>148.08800000000002</v>
      </c>
      <c r="M995" s="26"/>
      <c r="AE995" s="31">
        <f>O988</f>
        <v>142.47497222222222</v>
      </c>
      <c r="AF995" s="37">
        <f t="shared" si="215"/>
        <v>157.99168763009655</v>
      </c>
      <c r="AG995" s="37">
        <f t="shared" si="215"/>
        <v>126.95825681434789</v>
      </c>
    </row>
    <row r="996" spans="1:33" ht="17" thickTop="1" thickBot="1" x14ac:dyDescent="0.25">
      <c r="A996" s="33" t="s">
        <v>212</v>
      </c>
      <c r="C996" s="29">
        <v>3</v>
      </c>
      <c r="D996" s="29">
        <v>1</v>
      </c>
      <c r="E996" s="29">
        <v>57.7</v>
      </c>
      <c r="F996" s="29"/>
      <c r="G996" s="25">
        <f t="shared" si="216"/>
        <v>0</v>
      </c>
      <c r="H996" s="25">
        <v>154.6</v>
      </c>
      <c r="I996" s="25">
        <v>154.6</v>
      </c>
      <c r="J996" s="29">
        <v>59.8</v>
      </c>
      <c r="K996">
        <f t="shared" si="212"/>
        <v>145.61000000000001</v>
      </c>
      <c r="L996">
        <f t="shared" si="206"/>
        <v>129.55599999999998</v>
      </c>
      <c r="M996" s="26">
        <f>AVERAGE(K996:L996)</f>
        <v>137.583</v>
      </c>
      <c r="N996" s="27">
        <f>AVERAGE(M996)</f>
        <v>137.583</v>
      </c>
      <c r="AD996" s="39">
        <f>N996</f>
        <v>137.583</v>
      </c>
      <c r="AE996" s="31">
        <f>O988</f>
        <v>142.47497222222222</v>
      </c>
      <c r="AF996" s="37">
        <f t="shared" si="215"/>
        <v>157.99168763009655</v>
      </c>
      <c r="AG996" s="37">
        <f t="shared" si="215"/>
        <v>126.95825681434789</v>
      </c>
    </row>
    <row r="997" spans="1:33" ht="17" thickTop="1" thickBot="1" x14ac:dyDescent="0.25">
      <c r="A997" s="33" t="s">
        <v>213</v>
      </c>
      <c r="D997">
        <v>2</v>
      </c>
      <c r="E997" s="38">
        <v>5710.69</v>
      </c>
      <c r="F997" s="38"/>
      <c r="G997" s="25">
        <f t="shared" si="216"/>
        <v>0</v>
      </c>
      <c r="H997" s="25" t="str">
        <f>IF(G997&lt;1.5, "F", "G")</f>
        <v>F</v>
      </c>
      <c r="I997" s="38">
        <v>173.1</v>
      </c>
      <c r="J997" s="38">
        <v>77.2</v>
      </c>
      <c r="K997">
        <f t="shared" si="212"/>
        <v>105.83500000000004</v>
      </c>
      <c r="L997">
        <f t="shared" si="206"/>
        <v>11.583999999999946</v>
      </c>
      <c r="M997" s="50">
        <f>AVERAGE(K997:L997)</f>
        <v>58.709499999999991</v>
      </c>
      <c r="AD997">
        <f>N996</f>
        <v>137.583</v>
      </c>
      <c r="AE997" s="31">
        <f>O988</f>
        <v>142.47497222222222</v>
      </c>
      <c r="AF997" s="37">
        <f t="shared" si="215"/>
        <v>157.99168763009655</v>
      </c>
      <c r="AG997" s="37">
        <f t="shared" si="215"/>
        <v>126.95825681434789</v>
      </c>
    </row>
    <row r="998" spans="1:33" ht="17" thickTop="1" thickBot="1" x14ac:dyDescent="0.25">
      <c r="A998" s="33" t="s">
        <v>214</v>
      </c>
      <c r="D998">
        <v>3</v>
      </c>
      <c r="E998" s="38">
        <v>4985.16</v>
      </c>
      <c r="F998" s="38"/>
      <c r="G998" s="25">
        <f t="shared" si="216"/>
        <v>0</v>
      </c>
      <c r="H998" s="25" t="str">
        <f>IF(G998&lt;1.5, "F", "G")</f>
        <v>F</v>
      </c>
      <c r="I998" s="38">
        <v>172.1</v>
      </c>
      <c r="J998" s="38">
        <v>84.8</v>
      </c>
      <c r="K998">
        <f t="shared" si="212"/>
        <v>107.98500000000001</v>
      </c>
      <c r="L998">
        <f t="shared" si="206"/>
        <v>-39.94399999999996</v>
      </c>
      <c r="M998" s="50">
        <f>AVERAGE(K998:L998)</f>
        <v>34.020500000000027</v>
      </c>
      <c r="AD998">
        <f>N996</f>
        <v>137.583</v>
      </c>
      <c r="AE998" s="31">
        <f>O988</f>
        <v>142.47497222222222</v>
      </c>
      <c r="AF998" s="37">
        <f t="shared" si="215"/>
        <v>157.99168763009655</v>
      </c>
      <c r="AG998" s="37">
        <f t="shared" si="215"/>
        <v>126.95825681434789</v>
      </c>
    </row>
    <row r="999" spans="1:33" ht="17" thickTop="1" thickBot="1" x14ac:dyDescent="0.25">
      <c r="D999" t="s">
        <v>208</v>
      </c>
      <c r="E999">
        <f>AVERAGE(E996:E998)</f>
        <v>3584.5166666666664</v>
      </c>
      <c r="F999" t="e">
        <f>AVERAGE(F996:F998)</f>
        <v>#DIV/0!</v>
      </c>
      <c r="G999" s="25" t="e">
        <f t="shared" si="216"/>
        <v>#DIV/0!</v>
      </c>
      <c r="H999" s="25" t="e">
        <f>IF(G999&lt;1.5, "F", "G")</f>
        <v>#DIV/0!</v>
      </c>
      <c r="I999">
        <f>AVERAGE(I996:I998)</f>
        <v>166.6</v>
      </c>
      <c r="J999">
        <f>AVERAGE(J996:J998)</f>
        <v>73.933333333333337</v>
      </c>
      <c r="K999">
        <f t="shared" si="212"/>
        <v>119.81</v>
      </c>
      <c r="L999">
        <f t="shared" si="206"/>
        <v>33.731999999999971</v>
      </c>
      <c r="M999" s="26"/>
      <c r="AE999" s="31">
        <f>O988</f>
        <v>142.47497222222222</v>
      </c>
      <c r="AF999" s="37">
        <f t="shared" si="215"/>
        <v>157.99168763009655</v>
      </c>
      <c r="AG999" s="37">
        <f t="shared" si="215"/>
        <v>126.95825681434789</v>
      </c>
    </row>
    <row r="1000" spans="1:33" ht="17" thickTop="1" thickBot="1" x14ac:dyDescent="0.25">
      <c r="A1000" s="33" t="s">
        <v>215</v>
      </c>
      <c r="C1000" s="29">
        <v>4</v>
      </c>
      <c r="D1000" s="29">
        <v>1</v>
      </c>
      <c r="E1000" s="29">
        <v>9029.44</v>
      </c>
      <c r="F1000" s="29"/>
      <c r="G1000" s="25">
        <f t="shared" si="216"/>
        <v>0</v>
      </c>
      <c r="H1000" s="25" t="str">
        <f>IF(G1000&lt;1.5, "F", "G")</f>
        <v>F</v>
      </c>
      <c r="I1000" s="29">
        <v>152.1</v>
      </c>
      <c r="J1000" s="29">
        <v>57.4</v>
      </c>
      <c r="K1000">
        <f t="shared" si="212"/>
        <v>150.98500000000001</v>
      </c>
      <c r="L1000">
        <f t="shared" si="206"/>
        <v>145.82799999999997</v>
      </c>
      <c r="M1000" s="26">
        <f>AVERAGE(K1000:L1000)</f>
        <v>148.40649999999999</v>
      </c>
      <c r="N1000" s="27">
        <f>AVERAGE(M1000:M1002)</f>
        <v>121.89016666666667</v>
      </c>
      <c r="AD1000" s="39">
        <f>N1000</f>
        <v>121.89016666666667</v>
      </c>
      <c r="AE1000" s="31">
        <f>O988</f>
        <v>142.47497222222222</v>
      </c>
      <c r="AF1000" s="37">
        <f t="shared" si="215"/>
        <v>157.99168763009655</v>
      </c>
      <c r="AG1000" s="37">
        <f t="shared" si="215"/>
        <v>126.95825681434789</v>
      </c>
    </row>
    <row r="1001" spans="1:33" ht="17" thickTop="1" thickBot="1" x14ac:dyDescent="0.25">
      <c r="A1001" s="33" t="s">
        <v>216</v>
      </c>
      <c r="D1001">
        <v>2</v>
      </c>
      <c r="E1001" s="38">
        <v>4924.8999999999996</v>
      </c>
      <c r="F1001" s="38"/>
      <c r="G1001" s="25">
        <f t="shared" si="216"/>
        <v>0</v>
      </c>
      <c r="H1001" s="25" t="str">
        <f>IF(G1001&lt;1.5, "F", "G")</f>
        <v>F</v>
      </c>
      <c r="I1001" s="38">
        <v>151.1</v>
      </c>
      <c r="J1001" s="38">
        <v>68.2</v>
      </c>
      <c r="K1001">
        <f t="shared" si="212"/>
        <v>153.13500000000005</v>
      </c>
      <c r="L1001">
        <f t="shared" si="206"/>
        <v>72.603999999999985</v>
      </c>
      <c r="M1001" s="26">
        <f>AVERAGE(K1001:L1001)</f>
        <v>112.86950000000002</v>
      </c>
      <c r="AD1001">
        <f>N1000</f>
        <v>121.89016666666667</v>
      </c>
      <c r="AE1001" s="31">
        <f>O988</f>
        <v>142.47497222222222</v>
      </c>
      <c r="AF1001" s="37">
        <f t="shared" si="215"/>
        <v>157.99168763009655</v>
      </c>
      <c r="AG1001" s="37">
        <f t="shared" si="215"/>
        <v>126.95825681434789</v>
      </c>
    </row>
    <row r="1002" spans="1:33" ht="17" thickTop="1" thickBot="1" x14ac:dyDescent="0.25">
      <c r="A1002" s="33" t="s">
        <v>217</v>
      </c>
      <c r="D1002">
        <v>3</v>
      </c>
      <c r="E1002" s="38">
        <v>5564.51</v>
      </c>
      <c r="F1002" s="38"/>
      <c r="G1002" s="25">
        <f t="shared" si="216"/>
        <v>0</v>
      </c>
      <c r="H1002" s="25">
        <v>151.1</v>
      </c>
      <c r="I1002" s="25">
        <v>151.1</v>
      </c>
      <c r="J1002" s="38">
        <v>70.7</v>
      </c>
      <c r="K1002">
        <f t="shared" si="212"/>
        <v>153.13500000000005</v>
      </c>
      <c r="L1002">
        <f t="shared" si="206"/>
        <v>55.65399999999994</v>
      </c>
      <c r="M1002" s="26">
        <f>AVERAGE(K1002:L1002)</f>
        <v>104.39449999999999</v>
      </c>
      <c r="AD1002">
        <f>N1000</f>
        <v>121.89016666666667</v>
      </c>
      <c r="AE1002" s="31">
        <f>O988</f>
        <v>142.47497222222222</v>
      </c>
      <c r="AF1002" s="37">
        <f t="shared" si="215"/>
        <v>157.99168763009655</v>
      </c>
      <c r="AG1002" s="37">
        <f t="shared" si="215"/>
        <v>126.95825681434789</v>
      </c>
    </row>
    <row r="1003" spans="1:33" ht="17" thickTop="1" thickBot="1" x14ac:dyDescent="0.25">
      <c r="D1003" t="s">
        <v>208</v>
      </c>
      <c r="E1003">
        <f>AVERAGE(E1000:E1002)</f>
        <v>6506.2833333333328</v>
      </c>
      <c r="F1003" t="e">
        <f>AVERAGE(F1000:F1002)</f>
        <v>#DIV/0!</v>
      </c>
      <c r="G1003" s="25" t="e">
        <f t="shared" si="216"/>
        <v>#DIV/0!</v>
      </c>
      <c r="H1003" s="25" t="e">
        <f>IF(G1003&lt;1.5, "F", "G")</f>
        <v>#DIV/0!</v>
      </c>
      <c r="I1003">
        <f>AVERAGE(I1000:I1002)</f>
        <v>151.43333333333331</v>
      </c>
      <c r="J1003">
        <f>AVERAGE(J1000:J1002)</f>
        <v>65.433333333333337</v>
      </c>
      <c r="K1003">
        <f t="shared" si="212"/>
        <v>152.41833333333341</v>
      </c>
      <c r="L1003">
        <f t="shared" si="206"/>
        <v>91.361999999999966</v>
      </c>
      <c r="M1003" s="26"/>
      <c r="AE1003" s="31">
        <f>O988</f>
        <v>142.47497222222222</v>
      </c>
      <c r="AF1003" s="37">
        <f t="shared" si="215"/>
        <v>157.99168763009655</v>
      </c>
      <c r="AG1003" s="37">
        <f t="shared" si="215"/>
        <v>126.95825681434789</v>
      </c>
    </row>
    <row r="1004" spans="1:33" ht="17" thickTop="1" thickBot="1" x14ac:dyDescent="0.25">
      <c r="A1004" s="33" t="s">
        <v>218</v>
      </c>
      <c r="C1004" s="29">
        <v>5</v>
      </c>
      <c r="D1004" s="29">
        <v>1</v>
      </c>
      <c r="E1004" s="29">
        <v>6028.04</v>
      </c>
      <c r="F1004" s="29"/>
      <c r="G1004" s="25">
        <v>147.1</v>
      </c>
      <c r="H1004" s="25">
        <v>58.4</v>
      </c>
      <c r="I1004" s="25">
        <v>147.1</v>
      </c>
      <c r="J1004" s="25">
        <v>58.4</v>
      </c>
      <c r="K1004">
        <f t="shared" si="212"/>
        <v>161.73500000000001</v>
      </c>
      <c r="L1004">
        <f t="shared" si="206"/>
        <v>139.048</v>
      </c>
      <c r="M1004" s="26">
        <f>AVERAGE(K1004:L1004)</f>
        <v>150.39150000000001</v>
      </c>
      <c r="N1004" s="27">
        <f>AVERAGE(M1004:M1006)</f>
        <v>154.52233333333336</v>
      </c>
      <c r="AD1004" s="39">
        <f>N1004</f>
        <v>154.52233333333336</v>
      </c>
      <c r="AE1004" s="31">
        <f>O988</f>
        <v>142.47497222222222</v>
      </c>
      <c r="AF1004" s="37">
        <f t="shared" si="215"/>
        <v>157.99168763009655</v>
      </c>
      <c r="AG1004" s="37">
        <f t="shared" si="215"/>
        <v>126.95825681434789</v>
      </c>
    </row>
    <row r="1005" spans="1:33" ht="17" thickTop="1" thickBot="1" x14ac:dyDescent="0.25">
      <c r="A1005" s="33" t="s">
        <v>219</v>
      </c>
      <c r="D1005">
        <v>2</v>
      </c>
      <c r="E1005" s="38">
        <v>911.54</v>
      </c>
      <c r="F1005" s="38"/>
      <c r="G1005" s="25">
        <v>149.69999999999999</v>
      </c>
      <c r="H1005" s="25">
        <v>77.3</v>
      </c>
      <c r="I1005" s="25">
        <v>149.69999999999999</v>
      </c>
      <c r="J1005" s="25">
        <v>77.3</v>
      </c>
      <c r="K1005">
        <f t="shared" si="212"/>
        <v>156.14500000000004</v>
      </c>
      <c r="L1005" s="49">
        <f t="shared" si="206"/>
        <v>10.905999999999949</v>
      </c>
      <c r="M1005" s="26">
        <f>K1005</f>
        <v>156.14500000000004</v>
      </c>
      <c r="AD1005">
        <f>N1004</f>
        <v>154.52233333333336</v>
      </c>
      <c r="AE1005" s="31">
        <f>O988</f>
        <v>142.47497222222222</v>
      </c>
      <c r="AF1005" s="37">
        <f t="shared" ref="AF1005:AG1010" si="217">AF1004</f>
        <v>157.99168763009655</v>
      </c>
      <c r="AG1005" s="37">
        <f t="shared" si="217"/>
        <v>126.95825681434789</v>
      </c>
    </row>
    <row r="1006" spans="1:33" ht="17" thickTop="1" thickBot="1" x14ac:dyDescent="0.25">
      <c r="A1006" s="33" t="s">
        <v>220</v>
      </c>
      <c r="D1006">
        <v>3</v>
      </c>
      <c r="E1006" s="38">
        <v>3760.86</v>
      </c>
      <c r="F1006" s="38"/>
      <c r="G1006" s="25">
        <v>150.69999999999999</v>
      </c>
      <c r="H1006" s="25">
        <v>55.3</v>
      </c>
      <c r="I1006" s="25">
        <v>150.69999999999999</v>
      </c>
      <c r="J1006" s="25">
        <v>55.3</v>
      </c>
      <c r="K1006">
        <f t="shared" si="212"/>
        <v>153.99500000000006</v>
      </c>
      <c r="L1006">
        <f t="shared" si="206"/>
        <v>160.06600000000003</v>
      </c>
      <c r="M1006" s="48">
        <f>AVERAGE(K1006:L1006)</f>
        <v>157.03050000000005</v>
      </c>
      <c r="AD1006">
        <f>N1004</f>
        <v>154.52233333333336</v>
      </c>
      <c r="AE1006" s="31">
        <f>O988</f>
        <v>142.47497222222222</v>
      </c>
      <c r="AF1006" s="37">
        <f t="shared" si="217"/>
        <v>157.99168763009655</v>
      </c>
      <c r="AG1006" s="37">
        <f t="shared" si="217"/>
        <v>126.95825681434789</v>
      </c>
    </row>
    <row r="1007" spans="1:33" ht="17" thickTop="1" thickBot="1" x14ac:dyDescent="0.25">
      <c r="D1007" t="s">
        <v>208</v>
      </c>
      <c r="E1007">
        <f>AVERAGE(E1004:E1006)</f>
        <v>3566.8133333333335</v>
      </c>
      <c r="F1007" t="e">
        <f>AVERAGE(F1004:F1006)</f>
        <v>#DIV/0!</v>
      </c>
      <c r="G1007" s="25" t="e">
        <f t="shared" ref="G1007:G1015" si="218">F1007/E1007</f>
        <v>#DIV/0!</v>
      </c>
      <c r="H1007" s="25" t="e">
        <f>IF(G1007&lt;1.5, "F", "G")</f>
        <v>#DIV/0!</v>
      </c>
      <c r="I1007">
        <f>AVERAGE(I1004:I1006)</f>
        <v>149.16666666666666</v>
      </c>
      <c r="J1007">
        <f>AVERAGE(J1004:J1006)</f>
        <v>63.666666666666664</v>
      </c>
      <c r="K1007">
        <f t="shared" si="212"/>
        <v>157.29166666666669</v>
      </c>
      <c r="L1007">
        <f t="shared" si="206"/>
        <v>103.33999999999997</v>
      </c>
      <c r="M1007" s="26"/>
      <c r="AE1007" s="31">
        <f>O988</f>
        <v>142.47497222222222</v>
      </c>
      <c r="AF1007" s="37">
        <f t="shared" si="217"/>
        <v>157.99168763009655</v>
      </c>
      <c r="AG1007" s="37">
        <f t="shared" si="217"/>
        <v>126.95825681434789</v>
      </c>
    </row>
    <row r="1008" spans="1:33" ht="17" thickTop="1" thickBot="1" x14ac:dyDescent="0.25">
      <c r="A1008" s="33" t="s">
        <v>221</v>
      </c>
      <c r="C1008" s="41">
        <v>6</v>
      </c>
      <c r="D1008" s="41">
        <v>1</v>
      </c>
      <c r="E1008" s="41">
        <v>3760.86</v>
      </c>
      <c r="F1008" s="41"/>
      <c r="G1008" s="25">
        <f t="shared" si="218"/>
        <v>0</v>
      </c>
      <c r="H1008" s="25" t="str">
        <f>IF(G1008&lt;1.5, "F", "G")</f>
        <v>F</v>
      </c>
      <c r="I1008" s="41">
        <v>149.69999999999999</v>
      </c>
      <c r="J1008" s="41">
        <v>60.4</v>
      </c>
      <c r="K1008">
        <f t="shared" si="212"/>
        <v>156.14500000000004</v>
      </c>
      <c r="L1008">
        <f t="shared" si="206"/>
        <v>125.488</v>
      </c>
      <c r="M1008" s="26">
        <f>AVERAGE(K1008:L1008)</f>
        <v>140.81650000000002</v>
      </c>
      <c r="N1008" s="27">
        <f>AVERAGE(M1008:M1010)</f>
        <v>144.90383333333332</v>
      </c>
      <c r="AD1008" s="42">
        <f>N1008</f>
        <v>144.90383333333332</v>
      </c>
      <c r="AE1008" s="31">
        <f>O988</f>
        <v>142.47497222222222</v>
      </c>
      <c r="AF1008" s="37">
        <f t="shared" si="217"/>
        <v>157.99168763009655</v>
      </c>
      <c r="AG1008" s="37">
        <f t="shared" si="217"/>
        <v>126.95825681434789</v>
      </c>
    </row>
    <row r="1009" spans="1:33" ht="17" thickTop="1" thickBot="1" x14ac:dyDescent="0.25">
      <c r="A1009" s="33" t="s">
        <v>222</v>
      </c>
      <c r="D1009">
        <v>2</v>
      </c>
      <c r="E1009" s="43">
        <v>7020.29</v>
      </c>
      <c r="F1009" s="43"/>
      <c r="G1009" s="25">
        <f t="shared" si="218"/>
        <v>0</v>
      </c>
      <c r="H1009" s="25" t="str">
        <f>IF(G1009&lt;1.5, "F", "G")</f>
        <v>F</v>
      </c>
      <c r="I1009" s="43">
        <v>147.69999999999999</v>
      </c>
      <c r="J1009" s="43">
        <v>59.4</v>
      </c>
      <c r="K1009">
        <f t="shared" si="212"/>
        <v>160.44500000000005</v>
      </c>
      <c r="L1009">
        <f t="shared" si="206"/>
        <v>132.26799999999997</v>
      </c>
      <c r="M1009" s="26">
        <f>AVERAGE(K1009:L1009)</f>
        <v>146.35650000000001</v>
      </c>
      <c r="AD1009">
        <f>N1008</f>
        <v>144.90383333333332</v>
      </c>
      <c r="AE1009" s="31">
        <f>O988</f>
        <v>142.47497222222222</v>
      </c>
      <c r="AF1009" s="37">
        <f t="shared" si="217"/>
        <v>157.99168763009655</v>
      </c>
      <c r="AG1009" s="37">
        <f t="shared" si="217"/>
        <v>126.95825681434789</v>
      </c>
    </row>
    <row r="1010" spans="1:33" ht="17" thickTop="1" thickBot="1" x14ac:dyDescent="0.25">
      <c r="A1010" s="33" t="s">
        <v>223</v>
      </c>
      <c r="D1010">
        <v>3</v>
      </c>
      <c r="E1010" s="43">
        <v>5993.01</v>
      </c>
      <c r="F1010" s="43"/>
      <c r="G1010" s="25">
        <f t="shared" si="218"/>
        <v>0</v>
      </c>
      <c r="H1010" s="25">
        <v>150.69999999999999</v>
      </c>
      <c r="I1010" s="25">
        <v>150.69999999999999</v>
      </c>
      <c r="J1010" s="43">
        <v>58.1</v>
      </c>
      <c r="K1010">
        <f t="shared" si="212"/>
        <v>153.99500000000006</v>
      </c>
      <c r="L1010">
        <f t="shared" si="206"/>
        <v>141.08199999999999</v>
      </c>
      <c r="M1010" s="26">
        <f>AVERAGE(K1010:L1010)</f>
        <v>147.53850000000003</v>
      </c>
      <c r="AD1010">
        <f>N1008</f>
        <v>144.90383333333332</v>
      </c>
      <c r="AE1010" s="31">
        <f>O988</f>
        <v>142.47497222222222</v>
      </c>
      <c r="AF1010" s="37">
        <f t="shared" si="217"/>
        <v>157.99168763009655</v>
      </c>
      <c r="AG1010" s="37">
        <f t="shared" si="217"/>
        <v>126.95825681434789</v>
      </c>
    </row>
    <row r="1011" spans="1:33" ht="17" thickTop="1" thickBot="1" x14ac:dyDescent="0.25">
      <c r="D1011" t="s">
        <v>208</v>
      </c>
      <c r="E1011">
        <f>AVERAGE(E1008:E1010)</f>
        <v>5591.3866666666663</v>
      </c>
      <c r="F1011" t="e">
        <f>AVERAGE(F1008:F1010)</f>
        <v>#DIV/0!</v>
      </c>
      <c r="G1011" s="25" t="e">
        <f t="shared" si="218"/>
        <v>#DIV/0!</v>
      </c>
      <c r="H1011" s="25" t="e">
        <f>IF(G1011&lt;1.5, "F", "G")</f>
        <v>#DIV/0!</v>
      </c>
      <c r="I1011">
        <f>AVERAGE(I1008:I1010)</f>
        <v>149.36666666666665</v>
      </c>
      <c r="J1011">
        <f>AVERAGE(J1008:J1010)</f>
        <v>59.300000000000004</v>
      </c>
      <c r="K1011">
        <f t="shared" si="212"/>
        <v>156.86166666666674</v>
      </c>
      <c r="L1011">
        <f t="shared" si="206"/>
        <v>132.94599999999997</v>
      </c>
      <c r="M1011" s="26"/>
    </row>
    <row r="1012" spans="1:33" s="25" customFormat="1" ht="17" thickTop="1" thickBot="1" x14ac:dyDescent="0.25">
      <c r="A1012" s="23" t="s">
        <v>204</v>
      </c>
      <c r="B1012" s="24" t="s">
        <v>269</v>
      </c>
      <c r="C1012" s="25">
        <v>1</v>
      </c>
      <c r="D1012" s="25">
        <v>1</v>
      </c>
      <c r="E1012" s="25">
        <v>10330.49</v>
      </c>
      <c r="G1012" s="25">
        <f t="shared" si="218"/>
        <v>0</v>
      </c>
      <c r="H1012" s="25" t="str">
        <f>IF(G1012&lt;1.5, "F", "G")</f>
        <v>F</v>
      </c>
      <c r="I1012" s="25">
        <v>152.69999999999999</v>
      </c>
      <c r="J1012" s="25">
        <v>60.4</v>
      </c>
      <c r="K1012" s="25">
        <f t="shared" si="212"/>
        <v>149.69500000000005</v>
      </c>
      <c r="L1012" s="25">
        <f t="shared" ref="L1012:L1075" si="219">-6.78*J1012+535</f>
        <v>125.488</v>
      </c>
      <c r="M1012" s="26">
        <f>AVERAGE(K1012:L1012)</f>
        <v>137.59150000000002</v>
      </c>
      <c r="N1012" s="27">
        <f>AVERAGE(M1012:M1014)</f>
        <v>161.53450000000001</v>
      </c>
      <c r="O1012" s="45">
        <f>AVERAGE(N1012,N1016,N1020,N1024,N1028,N1032)</f>
        <v>170.63311111111113</v>
      </c>
      <c r="P1012" s="25">
        <f>AVERAGE(K1012:K1014,K1016:K1018,K1020:K1022,K1024:K1026,K1028:K1030,K1032:K1034)</f>
        <v>168.28055555555557</v>
      </c>
      <c r="Q1012" s="25">
        <f>AVERAGE(L1012:L1014,L1016:L1018,L1020:L1022,L1024:L1026,L1028:L1030,L1032:L1034)</f>
        <v>172.98566666666665</v>
      </c>
      <c r="S1012" s="46">
        <f>_xlfn.STDEV.S(M1012:M1014,M1016:M1018,M1020,M1024:M1026,M1028:M1030,M1032:M1034, M1022, M1021)</f>
        <v>18.021626547792849</v>
      </c>
      <c r="T1012">
        <f t="shared" ref="T1012:U1012" si="220">AVERAGE(I1012:I1035)</f>
        <v>144.0555555555556</v>
      </c>
      <c r="U1012">
        <f t="shared" si="220"/>
        <v>53.394444444444446</v>
      </c>
      <c r="AD1012" s="31">
        <f>$N$1012</f>
        <v>161.53450000000001</v>
      </c>
      <c r="AE1012" s="31">
        <f>O1012</f>
        <v>170.63311111111113</v>
      </c>
      <c r="AF1012" s="47">
        <f>O1012+S1012</f>
        <v>188.65473765890397</v>
      </c>
      <c r="AG1012" s="47">
        <f>O1012-S1012</f>
        <v>152.6114845633183</v>
      </c>
    </row>
    <row r="1013" spans="1:33" ht="17" thickTop="1" thickBot="1" x14ac:dyDescent="0.25">
      <c r="A1013" s="33" t="s">
        <v>206</v>
      </c>
      <c r="D1013">
        <v>2</v>
      </c>
      <c r="E1013">
        <v>13375.74</v>
      </c>
      <c r="G1013" s="25">
        <f t="shared" si="218"/>
        <v>0</v>
      </c>
      <c r="H1013" s="25">
        <v>144.1</v>
      </c>
      <c r="I1013" s="25">
        <v>144.1</v>
      </c>
      <c r="J1013">
        <v>52.8</v>
      </c>
      <c r="K1013">
        <f t="shared" si="212"/>
        <v>168.185</v>
      </c>
      <c r="L1013">
        <f t="shared" si="219"/>
        <v>177.01600000000002</v>
      </c>
      <c r="M1013" s="26">
        <f>AVERAGE(K1013:L1013)</f>
        <v>172.60050000000001</v>
      </c>
      <c r="AD1013">
        <f>N1012</f>
        <v>161.53450000000001</v>
      </c>
      <c r="AE1013" s="31">
        <f>O1012</f>
        <v>170.63311111111113</v>
      </c>
      <c r="AF1013" s="37">
        <f t="shared" ref="AF1013:AG1028" si="221">AF1012</f>
        <v>188.65473765890397</v>
      </c>
      <c r="AG1013" s="37">
        <f t="shared" si="221"/>
        <v>152.6114845633183</v>
      </c>
    </row>
    <row r="1014" spans="1:33" ht="17" thickTop="1" thickBot="1" x14ac:dyDescent="0.25">
      <c r="A1014" s="33" t="s">
        <v>207</v>
      </c>
      <c r="D1014">
        <v>3</v>
      </c>
      <c r="G1014" s="25" t="e">
        <f t="shared" si="218"/>
        <v>#DIV/0!</v>
      </c>
      <c r="H1014" s="25" t="e">
        <f>IF(G1014&lt;1.5, "F", "G")</f>
        <v>#DIV/0!</v>
      </c>
      <c r="I1014" s="38">
        <v>142.1</v>
      </c>
      <c r="J1014" s="38">
        <v>52.9</v>
      </c>
      <c r="K1014">
        <f t="shared" si="212"/>
        <v>172.48500000000001</v>
      </c>
      <c r="L1014">
        <f t="shared" si="219"/>
        <v>176.33800000000002</v>
      </c>
      <c r="M1014" s="26">
        <f>AVERAGE(K1014:L1014)</f>
        <v>174.41150000000002</v>
      </c>
      <c r="AD1014">
        <f>N1012</f>
        <v>161.53450000000001</v>
      </c>
      <c r="AE1014" s="31">
        <f>O1012</f>
        <v>170.63311111111113</v>
      </c>
      <c r="AF1014" s="37">
        <f t="shared" si="221"/>
        <v>188.65473765890397</v>
      </c>
      <c r="AG1014" s="37">
        <f t="shared" si="221"/>
        <v>152.6114845633183</v>
      </c>
    </row>
    <row r="1015" spans="1:33" ht="17" thickTop="1" thickBot="1" x14ac:dyDescent="0.25">
      <c r="D1015" t="s">
        <v>208</v>
      </c>
      <c r="E1015">
        <f>AVERAGE(E1012:E1014)</f>
        <v>11853.115</v>
      </c>
      <c r="F1015" t="e">
        <f>AVERAGE(F1012:F1014)</f>
        <v>#DIV/0!</v>
      </c>
      <c r="G1015" s="25" t="e">
        <f t="shared" si="218"/>
        <v>#DIV/0!</v>
      </c>
      <c r="H1015" s="25" t="e">
        <f>IF(G1015&lt;1.5, "F", "G")</f>
        <v>#DIV/0!</v>
      </c>
      <c r="I1015">
        <f>AVERAGE(I1012:I1014)</f>
        <v>146.29999999999998</v>
      </c>
      <c r="J1015">
        <f>AVERAGE(J1012:J1014)</f>
        <v>55.366666666666667</v>
      </c>
      <c r="K1015">
        <f t="shared" si="212"/>
        <v>163.45500000000004</v>
      </c>
      <c r="L1015">
        <f t="shared" si="219"/>
        <v>159.61399999999998</v>
      </c>
      <c r="M1015" s="26"/>
      <c r="AE1015" s="31">
        <f>O1012</f>
        <v>170.63311111111113</v>
      </c>
      <c r="AF1015" s="37">
        <f t="shared" si="221"/>
        <v>188.65473765890397</v>
      </c>
      <c r="AG1015" s="37">
        <f t="shared" si="221"/>
        <v>152.6114845633183</v>
      </c>
    </row>
    <row r="1016" spans="1:33" ht="17" thickTop="1" thickBot="1" x14ac:dyDescent="0.25">
      <c r="A1016" s="33" t="s">
        <v>209</v>
      </c>
      <c r="C1016" s="29">
        <v>2</v>
      </c>
      <c r="D1016" s="29">
        <v>1</v>
      </c>
      <c r="E1016">
        <v>15217.83</v>
      </c>
      <c r="G1016" s="25">
        <v>143.1</v>
      </c>
      <c r="H1016" s="25">
        <v>50.9</v>
      </c>
      <c r="I1016" s="25">
        <v>143.1</v>
      </c>
      <c r="J1016" s="25">
        <v>50.9</v>
      </c>
      <c r="K1016">
        <f t="shared" si="212"/>
        <v>170.33500000000004</v>
      </c>
      <c r="L1016">
        <f t="shared" si="219"/>
        <v>189.89800000000002</v>
      </c>
      <c r="M1016" s="26">
        <f>AVERAGE(K1016:L1016)</f>
        <v>180.11650000000003</v>
      </c>
      <c r="N1016" s="27">
        <f>AVERAGE(M1016:M1018)</f>
        <v>181.38983333333331</v>
      </c>
      <c r="AD1016" s="39">
        <f>$N$1016</f>
        <v>181.38983333333331</v>
      </c>
      <c r="AE1016" s="31">
        <f>O1012</f>
        <v>170.63311111111113</v>
      </c>
      <c r="AF1016" s="37">
        <f t="shared" si="221"/>
        <v>188.65473765890397</v>
      </c>
      <c r="AG1016" s="37">
        <f t="shared" si="221"/>
        <v>152.6114845633183</v>
      </c>
    </row>
    <row r="1017" spans="1:33" ht="17" thickTop="1" thickBot="1" x14ac:dyDescent="0.25">
      <c r="A1017" s="33" t="s">
        <v>210</v>
      </c>
      <c r="D1017">
        <v>2</v>
      </c>
      <c r="E1017" s="25">
        <v>143.1</v>
      </c>
      <c r="F1017" s="25">
        <v>142.1</v>
      </c>
      <c r="G1017" s="25">
        <v>50.2</v>
      </c>
      <c r="H1017" s="25" t="str">
        <f>IF(G1017&lt;1.5, "F", "G")</f>
        <v>G</v>
      </c>
      <c r="I1017" s="25">
        <v>142.1</v>
      </c>
      <c r="J1017" s="25">
        <v>50.2</v>
      </c>
      <c r="K1017">
        <f t="shared" si="212"/>
        <v>172.48500000000001</v>
      </c>
      <c r="L1017">
        <f t="shared" si="219"/>
        <v>194.64399999999995</v>
      </c>
      <c r="M1017" s="26">
        <f>AVERAGE(K1017:L1017)</f>
        <v>183.56449999999998</v>
      </c>
      <c r="AD1017" s="39">
        <f>$N$1016</f>
        <v>181.38983333333331</v>
      </c>
      <c r="AE1017" s="31">
        <f>O1012</f>
        <v>170.63311111111113</v>
      </c>
      <c r="AF1017" s="37">
        <f t="shared" si="221"/>
        <v>188.65473765890397</v>
      </c>
      <c r="AG1017" s="37">
        <f t="shared" si="221"/>
        <v>152.6114845633183</v>
      </c>
    </row>
    <row r="1018" spans="1:33" ht="17" thickTop="1" thickBot="1" x14ac:dyDescent="0.25">
      <c r="A1018" s="33" t="s">
        <v>211</v>
      </c>
      <c r="D1018">
        <v>3</v>
      </c>
      <c r="E1018">
        <v>17587.099999999999</v>
      </c>
      <c r="G1018" s="25">
        <f>F1018/E1018</f>
        <v>0</v>
      </c>
      <c r="H1018" s="25">
        <v>143.69999999999999</v>
      </c>
      <c r="I1018" s="25">
        <v>143.69999999999999</v>
      </c>
      <c r="J1018" s="38">
        <v>50.6</v>
      </c>
      <c r="K1018">
        <f t="shared" si="212"/>
        <v>169.04500000000002</v>
      </c>
      <c r="L1018">
        <f t="shared" si="219"/>
        <v>191.93199999999996</v>
      </c>
      <c r="M1018" s="26">
        <f>AVERAGE(K1018:L1018)</f>
        <v>180.48849999999999</v>
      </c>
      <c r="AD1018" s="39">
        <f>$N$1016</f>
        <v>181.38983333333331</v>
      </c>
      <c r="AE1018" s="31">
        <f>O1012</f>
        <v>170.63311111111113</v>
      </c>
      <c r="AF1018" s="37">
        <f t="shared" si="221"/>
        <v>188.65473765890397</v>
      </c>
      <c r="AG1018" s="37">
        <f t="shared" si="221"/>
        <v>152.6114845633183</v>
      </c>
    </row>
    <row r="1019" spans="1:33" ht="17" thickTop="1" thickBot="1" x14ac:dyDescent="0.25">
      <c r="D1019" t="s">
        <v>208</v>
      </c>
      <c r="E1019">
        <f>AVERAGE(E1016:E1018)</f>
        <v>10982.676666666666</v>
      </c>
      <c r="F1019">
        <f>AVERAGE(F1016:F1018)</f>
        <v>142.1</v>
      </c>
      <c r="G1019" s="25">
        <f>F1019/E1019</f>
        <v>1.293855808678091E-2</v>
      </c>
      <c r="H1019" s="25" t="str">
        <f>IF(G1019&lt;1.5, "F", "G")</f>
        <v>F</v>
      </c>
      <c r="I1019">
        <f>AVERAGE(I1016:I1018)</f>
        <v>142.96666666666667</v>
      </c>
      <c r="J1019">
        <f>AVERAGE(J1016:J1018)</f>
        <v>50.566666666666663</v>
      </c>
      <c r="K1019">
        <f t="shared" si="212"/>
        <v>170.62166666666667</v>
      </c>
      <c r="L1019">
        <f t="shared" si="219"/>
        <v>192.15800000000002</v>
      </c>
      <c r="M1019" s="26"/>
      <c r="AE1019" s="31">
        <f>O1012</f>
        <v>170.63311111111113</v>
      </c>
      <c r="AF1019" s="37">
        <f t="shared" si="221"/>
        <v>188.65473765890397</v>
      </c>
      <c r="AG1019" s="37">
        <f t="shared" si="221"/>
        <v>152.6114845633183</v>
      </c>
    </row>
    <row r="1020" spans="1:33" ht="17" thickTop="1" thickBot="1" x14ac:dyDescent="0.25">
      <c r="A1020" s="33" t="s">
        <v>212</v>
      </c>
      <c r="C1020" s="29">
        <v>3</v>
      </c>
      <c r="D1020" s="29">
        <v>1</v>
      </c>
      <c r="E1020" s="29">
        <v>9081.77</v>
      </c>
      <c r="F1020" s="29"/>
      <c r="G1020" s="25">
        <f>F1020/E1020</f>
        <v>0</v>
      </c>
      <c r="H1020" s="25" t="str">
        <f>IF(G1020&lt;1.5, "F", "G")</f>
        <v>F</v>
      </c>
      <c r="I1020" s="29">
        <v>144.69999999999999</v>
      </c>
      <c r="J1020" s="29">
        <v>55.4</v>
      </c>
      <c r="K1020">
        <f t="shared" si="212"/>
        <v>166.89500000000004</v>
      </c>
      <c r="L1020">
        <f t="shared" si="219"/>
        <v>159.38799999999998</v>
      </c>
      <c r="M1020" s="26">
        <f>AVERAGE(K1020:L1020)</f>
        <v>163.14150000000001</v>
      </c>
      <c r="N1020" s="27">
        <f>AVERAGE(M1020:M1022)</f>
        <v>146.02000000000001</v>
      </c>
      <c r="AD1020" s="39">
        <f>N1020</f>
        <v>146.02000000000001</v>
      </c>
      <c r="AE1020" s="31">
        <f>O1012</f>
        <v>170.63311111111113</v>
      </c>
      <c r="AF1020" s="37">
        <f t="shared" si="221"/>
        <v>188.65473765890397</v>
      </c>
      <c r="AG1020" s="37">
        <f t="shared" si="221"/>
        <v>152.6114845633183</v>
      </c>
    </row>
    <row r="1021" spans="1:33" ht="17" thickTop="1" thickBot="1" x14ac:dyDescent="0.25">
      <c r="A1021" s="33" t="s">
        <v>213</v>
      </c>
      <c r="D1021">
        <v>2</v>
      </c>
      <c r="E1021" s="38">
        <v>2291.0700000000002</v>
      </c>
      <c r="F1021" s="38">
        <v>149.69999999999999</v>
      </c>
      <c r="G1021" s="25">
        <v>62.7</v>
      </c>
      <c r="H1021" s="25" t="str">
        <f>IF(G1021&lt;1.5, "F", "G")</f>
        <v>G</v>
      </c>
      <c r="I1021" s="38">
        <v>149.69999999999999</v>
      </c>
      <c r="J1021" s="25">
        <v>62.7</v>
      </c>
      <c r="K1021">
        <f t="shared" si="212"/>
        <v>156.14500000000004</v>
      </c>
      <c r="L1021">
        <f t="shared" si="219"/>
        <v>109.89399999999995</v>
      </c>
      <c r="M1021" s="26">
        <f>AVERAGE(K1021:L1021)</f>
        <v>133.01949999999999</v>
      </c>
      <c r="AD1021">
        <f>N1020</f>
        <v>146.02000000000001</v>
      </c>
      <c r="AE1021" s="31">
        <f>O1012</f>
        <v>170.63311111111113</v>
      </c>
      <c r="AF1021" s="37">
        <f t="shared" si="221"/>
        <v>188.65473765890397</v>
      </c>
      <c r="AG1021" s="37">
        <f t="shared" si="221"/>
        <v>152.6114845633183</v>
      </c>
    </row>
    <row r="1022" spans="1:33" ht="17" thickTop="1" thickBot="1" x14ac:dyDescent="0.25">
      <c r="A1022" s="33" t="s">
        <v>214</v>
      </c>
      <c r="D1022">
        <v>3</v>
      </c>
      <c r="E1022" s="38">
        <v>2291.0700000000002</v>
      </c>
      <c r="F1022" s="38"/>
      <c r="G1022" s="25">
        <f>F1022/E1022</f>
        <v>0</v>
      </c>
      <c r="H1022" s="25" t="str">
        <f>IF(G1022&lt;1.5, "F", "G")</f>
        <v>F</v>
      </c>
      <c r="I1022" s="38">
        <v>155</v>
      </c>
      <c r="J1022" s="38">
        <v>58.4</v>
      </c>
      <c r="K1022">
        <f t="shared" si="212"/>
        <v>144.75</v>
      </c>
      <c r="L1022">
        <f t="shared" si="219"/>
        <v>139.048</v>
      </c>
      <c r="M1022" s="26">
        <f>AVERAGE(K1022:L1022)</f>
        <v>141.899</v>
      </c>
      <c r="AD1022">
        <f>N1020</f>
        <v>146.02000000000001</v>
      </c>
      <c r="AE1022" s="31">
        <f>O1012</f>
        <v>170.63311111111113</v>
      </c>
      <c r="AF1022" s="37">
        <f t="shared" si="221"/>
        <v>188.65473765890397</v>
      </c>
      <c r="AG1022" s="37">
        <f t="shared" si="221"/>
        <v>152.6114845633183</v>
      </c>
    </row>
    <row r="1023" spans="1:33" ht="17" thickTop="1" thickBot="1" x14ac:dyDescent="0.25">
      <c r="D1023" t="s">
        <v>208</v>
      </c>
      <c r="E1023">
        <f>AVERAGE(E1020:E1022)</f>
        <v>4554.6366666666663</v>
      </c>
      <c r="F1023">
        <f>AVERAGE(F1020:F1022)</f>
        <v>149.69999999999999</v>
      </c>
      <c r="G1023" s="25">
        <f>F1023/E1023</f>
        <v>3.2867605246228934E-2</v>
      </c>
      <c r="H1023" s="25" t="str">
        <f>IF(G1023&lt;1.5, "F", "G")</f>
        <v>F</v>
      </c>
      <c r="I1023">
        <f>AVERAGE(I1020:I1022)</f>
        <v>149.79999999999998</v>
      </c>
      <c r="J1023">
        <f>AVERAGE(J1020:J1022)</f>
        <v>58.833333333333336</v>
      </c>
      <c r="K1023">
        <f t="shared" si="212"/>
        <v>155.93000000000006</v>
      </c>
      <c r="L1023">
        <f t="shared" si="219"/>
        <v>136.10999999999996</v>
      </c>
      <c r="M1023" s="26"/>
      <c r="AE1023" s="31">
        <f>O1012</f>
        <v>170.63311111111113</v>
      </c>
      <c r="AF1023" s="37">
        <f t="shared" si="221"/>
        <v>188.65473765890397</v>
      </c>
      <c r="AG1023" s="37">
        <f t="shared" si="221"/>
        <v>152.6114845633183</v>
      </c>
    </row>
    <row r="1024" spans="1:33" ht="17" thickTop="1" thickBot="1" x14ac:dyDescent="0.25">
      <c r="A1024" s="33" t="s">
        <v>215</v>
      </c>
      <c r="C1024" s="29">
        <v>4</v>
      </c>
      <c r="D1024" s="29">
        <v>1</v>
      </c>
      <c r="E1024" s="29">
        <v>8374.41</v>
      </c>
      <c r="F1024" s="29"/>
      <c r="G1024" s="25">
        <v>147</v>
      </c>
      <c r="H1024" s="25">
        <v>52.1</v>
      </c>
      <c r="I1024" s="25">
        <v>147</v>
      </c>
      <c r="J1024" s="25">
        <v>52.1</v>
      </c>
      <c r="K1024">
        <f t="shared" si="212"/>
        <v>161.94999999999999</v>
      </c>
      <c r="L1024">
        <f t="shared" si="219"/>
        <v>181.762</v>
      </c>
      <c r="M1024" s="26">
        <f>AVERAGE(K1024:L1024)</f>
        <v>171.85599999999999</v>
      </c>
      <c r="N1024" s="27">
        <f>AVERAGE(M1024:M1026)</f>
        <v>167.99466666666669</v>
      </c>
      <c r="AD1024" s="39">
        <f>N1024</f>
        <v>167.99466666666669</v>
      </c>
      <c r="AE1024" s="31">
        <f>O1012</f>
        <v>170.63311111111113</v>
      </c>
      <c r="AF1024" s="37">
        <f t="shared" si="221"/>
        <v>188.65473765890397</v>
      </c>
      <c r="AG1024" s="37">
        <f t="shared" si="221"/>
        <v>152.6114845633183</v>
      </c>
    </row>
    <row r="1025" spans="1:33" ht="17" thickTop="1" thickBot="1" x14ac:dyDescent="0.25">
      <c r="A1025" s="33" t="s">
        <v>216</v>
      </c>
      <c r="D1025">
        <v>2</v>
      </c>
      <c r="E1025" s="38">
        <v>9960.74</v>
      </c>
      <c r="F1025" s="38">
        <v>146</v>
      </c>
      <c r="G1025" s="25">
        <v>52.4</v>
      </c>
      <c r="H1025" s="25" t="str">
        <f t="shared" ref="H1025:H1031" si="222">IF(G1025&lt;1.5, "F", "G")</f>
        <v>G</v>
      </c>
      <c r="I1025" s="38">
        <v>146</v>
      </c>
      <c r="J1025" s="25">
        <v>52.4</v>
      </c>
      <c r="K1025">
        <f t="shared" si="212"/>
        <v>164.10000000000002</v>
      </c>
      <c r="L1025">
        <f t="shared" si="219"/>
        <v>179.72800000000001</v>
      </c>
      <c r="M1025" s="26">
        <f>AVERAGE(K1025:L1025)</f>
        <v>171.91400000000002</v>
      </c>
      <c r="AD1025">
        <f>N1024</f>
        <v>167.99466666666669</v>
      </c>
      <c r="AE1025" s="31">
        <f>O1012</f>
        <v>170.63311111111113</v>
      </c>
      <c r="AF1025" s="37">
        <f t="shared" si="221"/>
        <v>188.65473765890397</v>
      </c>
      <c r="AG1025" s="37">
        <f t="shared" si="221"/>
        <v>152.6114845633183</v>
      </c>
    </row>
    <row r="1026" spans="1:33" ht="17" thickTop="1" thickBot="1" x14ac:dyDescent="0.25">
      <c r="A1026" s="33" t="s">
        <v>217</v>
      </c>
      <c r="D1026">
        <v>3</v>
      </c>
      <c r="E1026" s="38">
        <v>8188.92</v>
      </c>
      <c r="F1026" s="38"/>
      <c r="G1026" s="25">
        <f>F1026/E1026</f>
        <v>0</v>
      </c>
      <c r="H1026" s="25" t="str">
        <f t="shared" si="222"/>
        <v>F</v>
      </c>
      <c r="I1026" s="38">
        <v>149</v>
      </c>
      <c r="J1026" s="38">
        <v>54.9</v>
      </c>
      <c r="K1026">
        <f t="shared" si="212"/>
        <v>157.65000000000003</v>
      </c>
      <c r="L1026">
        <f t="shared" si="219"/>
        <v>162.77800000000002</v>
      </c>
      <c r="M1026" s="26">
        <f>AVERAGE(K1026:L1026)</f>
        <v>160.21400000000003</v>
      </c>
      <c r="AD1026">
        <f>N1024</f>
        <v>167.99466666666669</v>
      </c>
      <c r="AE1026" s="31">
        <f>O1012</f>
        <v>170.63311111111113</v>
      </c>
      <c r="AF1026" s="37">
        <f t="shared" si="221"/>
        <v>188.65473765890397</v>
      </c>
      <c r="AG1026" s="37">
        <f t="shared" si="221"/>
        <v>152.6114845633183</v>
      </c>
    </row>
    <row r="1027" spans="1:33" ht="17" thickTop="1" thickBot="1" x14ac:dyDescent="0.25">
      <c r="D1027" t="s">
        <v>208</v>
      </c>
      <c r="E1027">
        <f>AVERAGE(E1024:E1026)</f>
        <v>8841.3566666666666</v>
      </c>
      <c r="F1027">
        <f>AVERAGE(F1024:F1026)</f>
        <v>146</v>
      </c>
      <c r="G1027" s="25">
        <f>F1027/E1027</f>
        <v>1.6513302822681437E-2</v>
      </c>
      <c r="H1027" s="25" t="str">
        <f t="shared" si="222"/>
        <v>F</v>
      </c>
      <c r="I1027">
        <f>AVERAGE(I1024:I1026)</f>
        <v>147.33333333333334</v>
      </c>
      <c r="J1027">
        <f>AVERAGE(J1024:J1026)</f>
        <v>53.133333333333333</v>
      </c>
      <c r="K1027">
        <f t="shared" si="212"/>
        <v>161.23333333333335</v>
      </c>
      <c r="L1027">
        <f t="shared" si="219"/>
        <v>174.75599999999997</v>
      </c>
      <c r="M1027" s="26"/>
      <c r="AE1027" s="31">
        <f>O1012</f>
        <v>170.63311111111113</v>
      </c>
      <c r="AF1027" s="37">
        <f t="shared" si="221"/>
        <v>188.65473765890397</v>
      </c>
      <c r="AG1027" s="37">
        <f t="shared" si="221"/>
        <v>152.6114845633183</v>
      </c>
    </row>
    <row r="1028" spans="1:33" ht="17" thickTop="1" thickBot="1" x14ac:dyDescent="0.25">
      <c r="A1028" s="33" t="s">
        <v>218</v>
      </c>
      <c r="C1028" s="29">
        <v>5</v>
      </c>
      <c r="D1028" s="29">
        <v>1</v>
      </c>
      <c r="E1028" s="29">
        <v>14847.69</v>
      </c>
      <c r="F1028" s="29"/>
      <c r="G1028" s="25">
        <f>F1028/E1028</f>
        <v>0</v>
      </c>
      <c r="H1028" s="25" t="str">
        <f t="shared" si="222"/>
        <v>F</v>
      </c>
      <c r="I1028" s="29">
        <v>146.30000000000001</v>
      </c>
      <c r="J1028" s="29">
        <v>53.6</v>
      </c>
      <c r="K1028">
        <f t="shared" si="212"/>
        <v>163.45499999999998</v>
      </c>
      <c r="L1028">
        <f t="shared" si="219"/>
        <v>171.59199999999998</v>
      </c>
      <c r="M1028" s="26">
        <f>AVERAGE(K1028:L1028)</f>
        <v>167.52349999999998</v>
      </c>
      <c r="N1028" s="27">
        <f>AVERAGE(M1028:M1030)</f>
        <v>186.23850000000002</v>
      </c>
      <c r="AD1028" s="39">
        <f>N1028</f>
        <v>186.23850000000002</v>
      </c>
      <c r="AE1028" s="31">
        <f>O1012</f>
        <v>170.63311111111113</v>
      </c>
      <c r="AF1028" s="37">
        <f t="shared" si="221"/>
        <v>188.65473765890397</v>
      </c>
      <c r="AG1028" s="37">
        <f t="shared" si="221"/>
        <v>152.6114845633183</v>
      </c>
    </row>
    <row r="1029" spans="1:33" ht="17" thickTop="1" thickBot="1" x14ac:dyDescent="0.25">
      <c r="A1029" s="33" t="s">
        <v>219</v>
      </c>
      <c r="D1029">
        <v>2</v>
      </c>
      <c r="E1029" s="38">
        <v>53.6</v>
      </c>
      <c r="F1029" s="38"/>
      <c r="G1029" s="25">
        <f>F1029/E1029</f>
        <v>0</v>
      </c>
      <c r="H1029" s="25" t="str">
        <f t="shared" si="222"/>
        <v>F</v>
      </c>
      <c r="I1029" s="38">
        <v>131.30000000000001</v>
      </c>
      <c r="J1029" s="38">
        <v>48.1</v>
      </c>
      <c r="K1029">
        <f t="shared" si="212"/>
        <v>195.70499999999998</v>
      </c>
      <c r="L1029">
        <f t="shared" si="219"/>
        <v>208.88200000000001</v>
      </c>
      <c r="M1029" s="26">
        <f>AVERAGE(K1029:L1029)</f>
        <v>202.29349999999999</v>
      </c>
      <c r="AD1029">
        <f>N1028</f>
        <v>186.23850000000002</v>
      </c>
      <c r="AE1029" s="31">
        <f>O1012</f>
        <v>170.63311111111113</v>
      </c>
      <c r="AF1029" s="37">
        <f t="shared" ref="AF1029:AG1034" si="223">AF1028</f>
        <v>188.65473765890397</v>
      </c>
      <c r="AG1029" s="37">
        <f t="shared" si="223"/>
        <v>152.6114845633183</v>
      </c>
    </row>
    <row r="1030" spans="1:33" ht="17" thickTop="1" thickBot="1" x14ac:dyDescent="0.25">
      <c r="A1030" s="33" t="s">
        <v>220</v>
      </c>
      <c r="D1030">
        <v>3</v>
      </c>
      <c r="E1030" s="38">
        <v>13134.61</v>
      </c>
      <c r="F1030" s="38">
        <v>134.30000000000001</v>
      </c>
      <c r="G1030" s="25">
        <v>51.1</v>
      </c>
      <c r="H1030" s="25" t="str">
        <f t="shared" si="222"/>
        <v>G</v>
      </c>
      <c r="I1030" s="38">
        <v>134.30000000000001</v>
      </c>
      <c r="J1030" s="25">
        <v>51.1</v>
      </c>
      <c r="K1030">
        <f t="shared" si="212"/>
        <v>189.255</v>
      </c>
      <c r="L1030">
        <f t="shared" si="219"/>
        <v>188.54199999999997</v>
      </c>
      <c r="M1030" s="48">
        <f>AVERAGE(K1030:L1030)</f>
        <v>188.89849999999998</v>
      </c>
      <c r="AD1030">
        <f>N1028</f>
        <v>186.23850000000002</v>
      </c>
      <c r="AE1030" s="31">
        <f>O1012</f>
        <v>170.63311111111113</v>
      </c>
      <c r="AF1030" s="37">
        <f t="shared" si="223"/>
        <v>188.65473765890397</v>
      </c>
      <c r="AG1030" s="37">
        <f t="shared" si="223"/>
        <v>152.6114845633183</v>
      </c>
    </row>
    <row r="1031" spans="1:33" ht="17" thickTop="1" thickBot="1" x14ac:dyDescent="0.25">
      <c r="D1031" t="s">
        <v>208</v>
      </c>
      <c r="E1031">
        <f>AVERAGE(E1028:E1030)</f>
        <v>9345.3000000000011</v>
      </c>
      <c r="F1031">
        <f>AVERAGE(F1028:F1030)</f>
        <v>134.30000000000001</v>
      </c>
      <c r="G1031" s="25">
        <f>F1031/E1031</f>
        <v>1.4370860218505558E-2</v>
      </c>
      <c r="H1031" s="25" t="str">
        <f t="shared" si="222"/>
        <v>F</v>
      </c>
      <c r="I1031">
        <f>AVERAGE(I1028:I1030)</f>
        <v>137.30000000000001</v>
      </c>
      <c r="J1031">
        <f>AVERAGE(J1028:J1030)</f>
        <v>50.933333333333337</v>
      </c>
      <c r="K1031">
        <f t="shared" si="212"/>
        <v>182.80500000000001</v>
      </c>
      <c r="L1031">
        <f t="shared" si="219"/>
        <v>189.67199999999997</v>
      </c>
      <c r="M1031" s="26"/>
      <c r="AE1031" s="31">
        <f>O1012</f>
        <v>170.63311111111113</v>
      </c>
      <c r="AF1031" s="37">
        <f t="shared" si="223"/>
        <v>188.65473765890397</v>
      </c>
      <c r="AG1031" s="37">
        <f t="shared" si="223"/>
        <v>152.6114845633183</v>
      </c>
    </row>
    <row r="1032" spans="1:33" ht="17" thickTop="1" thickBot="1" x14ac:dyDescent="0.25">
      <c r="A1032" s="33" t="s">
        <v>221</v>
      </c>
      <c r="C1032" s="41">
        <v>6</v>
      </c>
      <c r="D1032" s="41">
        <v>1</v>
      </c>
      <c r="E1032" s="41">
        <v>11117.59</v>
      </c>
      <c r="F1032" s="41"/>
      <c r="G1032" s="25">
        <v>141.30000000000001</v>
      </c>
      <c r="H1032" s="25">
        <v>51</v>
      </c>
      <c r="I1032" s="25">
        <v>141.30000000000001</v>
      </c>
      <c r="J1032" s="25">
        <v>51</v>
      </c>
      <c r="K1032">
        <f t="shared" si="212"/>
        <v>174.20499999999998</v>
      </c>
      <c r="L1032">
        <f t="shared" si="219"/>
        <v>189.21999999999997</v>
      </c>
      <c r="M1032" s="26">
        <f>AVERAGE(K1032:L1032)</f>
        <v>181.71249999999998</v>
      </c>
      <c r="N1032" s="27">
        <f>AVERAGE(M1032:M1034)</f>
        <v>180.62116666666665</v>
      </c>
      <c r="AD1032" s="42">
        <f>N1032</f>
        <v>180.62116666666665</v>
      </c>
      <c r="AE1032" s="31">
        <f>O1012</f>
        <v>170.63311111111113</v>
      </c>
      <c r="AF1032" s="37">
        <f t="shared" si="223"/>
        <v>188.65473765890397</v>
      </c>
      <c r="AG1032" s="37">
        <f t="shared" si="223"/>
        <v>152.6114845633183</v>
      </c>
    </row>
    <row r="1033" spans="1:33" ht="17" thickTop="1" thickBot="1" x14ac:dyDescent="0.25">
      <c r="A1033" s="33" t="s">
        <v>222</v>
      </c>
      <c r="D1033">
        <v>2</v>
      </c>
      <c r="E1033" s="25">
        <v>141.30000000000001</v>
      </c>
      <c r="F1033" s="25">
        <v>51</v>
      </c>
      <c r="G1033" s="25">
        <v>140.30000000000001</v>
      </c>
      <c r="H1033" s="25">
        <v>52.1</v>
      </c>
      <c r="I1033" s="25">
        <v>140.30000000000001</v>
      </c>
      <c r="J1033" s="25">
        <v>52.1</v>
      </c>
      <c r="K1033">
        <f t="shared" si="212"/>
        <v>176.35499999999996</v>
      </c>
      <c r="L1033">
        <f t="shared" si="219"/>
        <v>181.762</v>
      </c>
      <c r="M1033" s="26">
        <f>AVERAGE(K1033:L1033)</f>
        <v>179.05849999999998</v>
      </c>
      <c r="AD1033">
        <f>N1032</f>
        <v>180.62116666666665</v>
      </c>
      <c r="AE1033" s="31">
        <f>O1012</f>
        <v>170.63311111111113</v>
      </c>
      <c r="AF1033" s="37">
        <f t="shared" si="223"/>
        <v>188.65473765890397</v>
      </c>
      <c r="AG1033" s="37">
        <f t="shared" si="223"/>
        <v>152.6114845633183</v>
      </c>
    </row>
    <row r="1034" spans="1:33" ht="17" thickTop="1" thickBot="1" x14ac:dyDescent="0.25">
      <c r="A1034" s="33" t="s">
        <v>223</v>
      </c>
      <c r="D1034">
        <v>3</v>
      </c>
      <c r="E1034" s="43">
        <v>12201.7</v>
      </c>
      <c r="F1034" s="43"/>
      <c r="G1034" s="25">
        <v>140.30000000000001</v>
      </c>
      <c r="H1034" s="25">
        <v>51.5</v>
      </c>
      <c r="I1034" s="25">
        <v>140.30000000000001</v>
      </c>
      <c r="J1034" s="25">
        <v>51.5</v>
      </c>
      <c r="K1034">
        <f t="shared" si="212"/>
        <v>176.35499999999996</v>
      </c>
      <c r="L1034">
        <f t="shared" si="219"/>
        <v>185.82999999999998</v>
      </c>
      <c r="M1034" s="26">
        <f>AVERAGE(K1034:L1034)</f>
        <v>181.09249999999997</v>
      </c>
      <c r="AD1034">
        <f>N1032</f>
        <v>180.62116666666665</v>
      </c>
      <c r="AE1034" s="31">
        <f>O1012</f>
        <v>170.63311111111113</v>
      </c>
      <c r="AF1034" s="37">
        <f t="shared" si="223"/>
        <v>188.65473765890397</v>
      </c>
      <c r="AG1034" s="37">
        <f t="shared" si="223"/>
        <v>152.6114845633183</v>
      </c>
    </row>
    <row r="1035" spans="1:33" ht="17" thickTop="1" thickBot="1" x14ac:dyDescent="0.25">
      <c r="D1035" t="s">
        <v>208</v>
      </c>
      <c r="E1035">
        <f>AVERAGE(E1032:E1034)</f>
        <v>7820.1966666666667</v>
      </c>
      <c r="F1035">
        <f>AVERAGE(F1032:F1034)</f>
        <v>51</v>
      </c>
      <c r="G1035" s="25">
        <f>F1035/E1035</f>
        <v>6.5215751181023152E-3</v>
      </c>
      <c r="H1035" s="25" t="str">
        <f>IF(G1035&lt;1.5, "F", "G")</f>
        <v>F</v>
      </c>
      <c r="I1035">
        <f>AVERAGE(I1032:I1034)</f>
        <v>140.63333333333335</v>
      </c>
      <c r="J1035">
        <f>AVERAGE(J1032:J1034)</f>
        <v>51.533333333333331</v>
      </c>
      <c r="K1035">
        <f t="shared" si="212"/>
        <v>175.63833333333332</v>
      </c>
      <c r="L1035">
        <f t="shared" si="219"/>
        <v>185.60399999999998</v>
      </c>
      <c r="M1035" s="26"/>
    </row>
    <row r="1036" spans="1:33" s="25" customFormat="1" ht="17" thickTop="1" thickBot="1" x14ac:dyDescent="0.25">
      <c r="A1036" s="23" t="s">
        <v>204</v>
      </c>
      <c r="B1036" s="24" t="s">
        <v>270</v>
      </c>
      <c r="C1036" s="25">
        <v>1</v>
      </c>
      <c r="D1036" s="25">
        <v>1</v>
      </c>
      <c r="E1036" s="25">
        <v>8495.93</v>
      </c>
      <c r="G1036" s="25">
        <f>F1036/E1036</f>
        <v>0</v>
      </c>
      <c r="H1036" s="25" t="str">
        <f>IF(G1036&lt;1.5, "F", "G")</f>
        <v>F</v>
      </c>
      <c r="I1036" s="25">
        <v>115.3</v>
      </c>
      <c r="J1036" s="25">
        <v>41.9</v>
      </c>
      <c r="K1036" s="25">
        <f t="shared" si="212"/>
        <v>230.10500000000002</v>
      </c>
      <c r="L1036" s="25">
        <f t="shared" si="219"/>
        <v>250.91800000000001</v>
      </c>
      <c r="M1036" s="26">
        <f>AVERAGE(K1036:L1036)</f>
        <v>240.51150000000001</v>
      </c>
      <c r="N1036" s="27">
        <f>AVERAGE(M1036:M1038)</f>
        <v>247.76883333333333</v>
      </c>
      <c r="O1036" s="45">
        <f>AVERAGE(N1036,N1040,N1044,N1048,N1052,N1056)</f>
        <v>239.67669444444448</v>
      </c>
      <c r="P1036" s="25">
        <f>AVERAGE(K1036:K1038,K1040:K1042,K1044:K1046,K1048:K1050,K1052:K1054,K1056:K1058)</f>
        <v>243.35138888888892</v>
      </c>
      <c r="Q1036" s="25">
        <f>AVERAGE(L1036:L1038,L1040:L1042,L1044:L1046,L1048:L1050,L1052:L1054,L1056:L1058)</f>
        <v>236.00200000000001</v>
      </c>
      <c r="S1036" s="46">
        <f>_xlfn.STDEV.S(M1036:M1038,M1040:M1042,M1044,M1048:M1050,M1052:M1054,M1056:M1058, M1046, M1045)</f>
        <v>25.834030956756351</v>
      </c>
      <c r="T1036">
        <f t="shared" ref="T1036:U1036" si="224">AVERAGE(I1036:I1059)</f>
        <v>109.13888888888891</v>
      </c>
      <c r="U1036">
        <f t="shared" si="224"/>
        <v>44.1</v>
      </c>
      <c r="AD1036" s="31">
        <f>$N$1036</f>
        <v>247.76883333333333</v>
      </c>
      <c r="AE1036" s="31">
        <f>O1036</f>
        <v>239.67669444444448</v>
      </c>
      <c r="AF1036" s="47">
        <f>O1036+S1036</f>
        <v>265.51072540120083</v>
      </c>
      <c r="AG1036" s="47">
        <f>O1036-S1036</f>
        <v>213.84266348768813</v>
      </c>
    </row>
    <row r="1037" spans="1:33" ht="17" thickTop="1" thickBot="1" x14ac:dyDescent="0.25">
      <c r="A1037" s="33" t="s">
        <v>206</v>
      </c>
      <c r="D1037">
        <v>2</v>
      </c>
      <c r="E1037">
        <v>17025.71</v>
      </c>
      <c r="G1037" s="25">
        <f>F1037/E1037</f>
        <v>0</v>
      </c>
      <c r="H1037" s="25" t="str">
        <f>IF(G1037&lt;1.5, "F", "G")</f>
        <v>F</v>
      </c>
      <c r="I1037">
        <v>111.3</v>
      </c>
      <c r="J1037">
        <v>40.9</v>
      </c>
      <c r="K1037">
        <f t="shared" si="212"/>
        <v>238.70500000000001</v>
      </c>
      <c r="L1037">
        <f t="shared" si="219"/>
        <v>257.69799999999998</v>
      </c>
      <c r="M1037" s="26">
        <f>AVERAGE(K1037:L1037)</f>
        <v>248.20150000000001</v>
      </c>
      <c r="AD1037">
        <f>N1036</f>
        <v>247.76883333333333</v>
      </c>
      <c r="AE1037" s="31">
        <f>O1036</f>
        <v>239.67669444444448</v>
      </c>
      <c r="AF1037" s="37">
        <f t="shared" ref="AF1037:AG1052" si="225">AF1036</f>
        <v>265.51072540120083</v>
      </c>
      <c r="AG1037" s="37">
        <f t="shared" si="225"/>
        <v>213.84266348768813</v>
      </c>
    </row>
    <row r="1038" spans="1:33" ht="17" thickTop="1" thickBot="1" x14ac:dyDescent="0.25">
      <c r="A1038" s="33" t="s">
        <v>207</v>
      </c>
      <c r="D1038">
        <v>3</v>
      </c>
      <c r="E1038">
        <v>15194.75</v>
      </c>
      <c r="G1038" s="25">
        <v>106.3</v>
      </c>
      <c r="H1038" s="25">
        <v>40.6</v>
      </c>
      <c r="I1038" s="25">
        <v>106.3</v>
      </c>
      <c r="J1038" s="25">
        <v>40.6</v>
      </c>
      <c r="K1038">
        <f t="shared" si="212"/>
        <v>249.45500000000001</v>
      </c>
      <c r="L1038">
        <f t="shared" si="219"/>
        <v>259.73199999999997</v>
      </c>
      <c r="M1038" s="26">
        <f>AVERAGE(K1038:L1038)</f>
        <v>254.59350000000001</v>
      </c>
      <c r="AD1038">
        <f>N1036</f>
        <v>247.76883333333333</v>
      </c>
      <c r="AE1038" s="31">
        <f>O1036</f>
        <v>239.67669444444448</v>
      </c>
      <c r="AF1038" s="37">
        <f t="shared" si="225"/>
        <v>265.51072540120083</v>
      </c>
      <c r="AG1038" s="37">
        <f t="shared" si="225"/>
        <v>213.84266348768813</v>
      </c>
    </row>
    <row r="1039" spans="1:33" ht="17" thickTop="1" thickBot="1" x14ac:dyDescent="0.25">
      <c r="D1039" t="s">
        <v>208</v>
      </c>
      <c r="E1039">
        <f>AVERAGE(E1036:E1038)</f>
        <v>13572.13</v>
      </c>
      <c r="F1039" t="e">
        <f>AVERAGE(F1036:F1038)</f>
        <v>#DIV/0!</v>
      </c>
      <c r="G1039" s="25" t="e">
        <f>F1039/E1039</f>
        <v>#DIV/0!</v>
      </c>
      <c r="H1039" s="25" t="e">
        <f>IF(G1039&lt;1.5, "F", "G")</f>
        <v>#DIV/0!</v>
      </c>
      <c r="I1039">
        <f>AVERAGE(I1036:I1038)</f>
        <v>110.96666666666665</v>
      </c>
      <c r="J1039">
        <f>AVERAGE(J1036:J1038)</f>
        <v>41.133333333333333</v>
      </c>
      <c r="K1039">
        <f t="shared" ref="K1039:K1102" si="226">-2.15*I1039+478</f>
        <v>239.42166666666671</v>
      </c>
      <c r="L1039">
        <f t="shared" si="219"/>
        <v>256.11599999999999</v>
      </c>
      <c r="M1039" s="26"/>
      <c r="AE1039" s="31">
        <f>O1036</f>
        <v>239.67669444444448</v>
      </c>
      <c r="AF1039" s="37">
        <f t="shared" si="225"/>
        <v>265.51072540120083</v>
      </c>
      <c r="AG1039" s="37">
        <f t="shared" si="225"/>
        <v>213.84266348768813</v>
      </c>
    </row>
    <row r="1040" spans="1:33" ht="17" thickTop="1" thickBot="1" x14ac:dyDescent="0.25">
      <c r="A1040" s="33" t="s">
        <v>209</v>
      </c>
      <c r="C1040" s="29">
        <v>2</v>
      </c>
      <c r="D1040" s="29">
        <v>1</v>
      </c>
      <c r="E1040">
        <v>15124.73</v>
      </c>
      <c r="G1040" s="25">
        <f>F1040/E1040</f>
        <v>0</v>
      </c>
      <c r="H1040" s="25" t="str">
        <f>IF(G1040&lt;1.5, "F", "G")</f>
        <v>F</v>
      </c>
      <c r="I1040" s="38">
        <v>109.3</v>
      </c>
      <c r="J1040" s="38">
        <v>43.9</v>
      </c>
      <c r="K1040">
        <f t="shared" si="226"/>
        <v>243.00500000000002</v>
      </c>
      <c r="L1040">
        <f t="shared" si="219"/>
        <v>237.358</v>
      </c>
      <c r="M1040" s="26">
        <f>AVERAGE(K1040:L1040)</f>
        <v>240.18150000000003</v>
      </c>
      <c r="N1040" s="27">
        <f>AVERAGE(M1040:M1042)</f>
        <v>209.51383333333334</v>
      </c>
      <c r="AD1040" s="39">
        <f>$N$1040</f>
        <v>209.51383333333334</v>
      </c>
      <c r="AE1040" s="31">
        <f>O1036</f>
        <v>239.67669444444448</v>
      </c>
      <c r="AF1040" s="37">
        <f t="shared" si="225"/>
        <v>265.51072540120083</v>
      </c>
      <c r="AG1040" s="37">
        <f t="shared" si="225"/>
        <v>213.84266348768813</v>
      </c>
    </row>
    <row r="1041" spans="1:33" ht="17" thickTop="1" thickBot="1" x14ac:dyDescent="0.25">
      <c r="A1041" s="33" t="s">
        <v>210</v>
      </c>
      <c r="D1041">
        <v>2</v>
      </c>
      <c r="E1041">
        <v>4975.91</v>
      </c>
      <c r="G1041" s="25">
        <f>F1041/E1041</f>
        <v>0</v>
      </c>
      <c r="H1041" s="25">
        <v>110.3</v>
      </c>
      <c r="I1041" s="25">
        <v>110.3</v>
      </c>
      <c r="J1041" s="38">
        <v>51.4</v>
      </c>
      <c r="K1041">
        <f t="shared" si="226"/>
        <v>240.85500000000002</v>
      </c>
      <c r="L1041">
        <f t="shared" si="219"/>
        <v>186.50799999999998</v>
      </c>
      <c r="M1041" s="26">
        <f>AVERAGE(K1041:L1041)</f>
        <v>213.6815</v>
      </c>
      <c r="AD1041" s="39">
        <f>$N$1040</f>
        <v>209.51383333333334</v>
      </c>
      <c r="AE1041" s="31">
        <f>O1036</f>
        <v>239.67669444444448</v>
      </c>
      <c r="AF1041" s="37">
        <f t="shared" si="225"/>
        <v>265.51072540120083</v>
      </c>
      <c r="AG1041" s="37">
        <f t="shared" si="225"/>
        <v>213.84266348768813</v>
      </c>
    </row>
    <row r="1042" spans="1:33" ht="17" thickTop="1" thickBot="1" x14ac:dyDescent="0.25">
      <c r="A1042" s="33" t="s">
        <v>211</v>
      </c>
      <c r="D1042">
        <v>3</v>
      </c>
      <c r="E1042">
        <v>2450.3200000000002</v>
      </c>
      <c r="G1042" s="25">
        <v>122.3</v>
      </c>
      <c r="H1042" s="25">
        <v>59.1</v>
      </c>
      <c r="I1042" s="25">
        <v>122.3</v>
      </c>
      <c r="J1042" s="25">
        <v>59.1</v>
      </c>
      <c r="K1042">
        <f t="shared" si="226"/>
        <v>215.05500000000001</v>
      </c>
      <c r="L1042">
        <f t="shared" si="219"/>
        <v>134.30199999999996</v>
      </c>
      <c r="M1042" s="26">
        <f>AVERAGE(K1042:L1042)</f>
        <v>174.67849999999999</v>
      </c>
      <c r="AD1042" s="39">
        <f>$N$1040</f>
        <v>209.51383333333334</v>
      </c>
      <c r="AE1042" s="31">
        <f>O1036</f>
        <v>239.67669444444448</v>
      </c>
      <c r="AF1042" s="37">
        <f t="shared" si="225"/>
        <v>265.51072540120083</v>
      </c>
      <c r="AG1042" s="37">
        <f t="shared" si="225"/>
        <v>213.84266348768813</v>
      </c>
    </row>
    <row r="1043" spans="1:33" ht="17" thickTop="1" thickBot="1" x14ac:dyDescent="0.25">
      <c r="D1043" t="s">
        <v>208</v>
      </c>
      <c r="E1043">
        <f>AVERAGE(E1040:E1042)</f>
        <v>7516.9866666666667</v>
      </c>
      <c r="F1043" t="e">
        <f>AVERAGE(F1040:F1042)</f>
        <v>#DIV/0!</v>
      </c>
      <c r="G1043" s="25" t="e">
        <f>F1043/E1043</f>
        <v>#DIV/0!</v>
      </c>
      <c r="H1043" s="25" t="e">
        <f>IF(G1043&lt;1.5, "F", "G")</f>
        <v>#DIV/0!</v>
      </c>
      <c r="I1043">
        <f>AVERAGE(I1040:I1042)</f>
        <v>113.96666666666665</v>
      </c>
      <c r="J1043">
        <f>AVERAGE(J1040:J1042)</f>
        <v>51.466666666666669</v>
      </c>
      <c r="K1043">
        <f t="shared" si="226"/>
        <v>232.97166666666669</v>
      </c>
      <c r="L1043">
        <f t="shared" si="219"/>
        <v>186.05599999999998</v>
      </c>
      <c r="M1043" s="26"/>
      <c r="AE1043" s="31">
        <f>O1036</f>
        <v>239.67669444444448</v>
      </c>
      <c r="AF1043" s="37">
        <f t="shared" si="225"/>
        <v>265.51072540120083</v>
      </c>
      <c r="AG1043" s="37">
        <f t="shared" si="225"/>
        <v>213.84266348768813</v>
      </c>
    </row>
    <row r="1044" spans="1:33" ht="17" thickTop="1" thickBot="1" x14ac:dyDescent="0.25">
      <c r="A1044" s="33" t="s">
        <v>212</v>
      </c>
      <c r="C1044" s="29">
        <v>3</v>
      </c>
      <c r="D1044" s="29">
        <v>1</v>
      </c>
      <c r="E1044" s="29">
        <v>13619.17</v>
      </c>
      <c r="F1044" s="29">
        <v>108.3</v>
      </c>
      <c r="G1044" s="25">
        <v>39.4</v>
      </c>
      <c r="H1044" s="25">
        <v>122.3</v>
      </c>
      <c r="I1044" s="29">
        <v>108.3</v>
      </c>
      <c r="J1044" s="25">
        <v>39.4</v>
      </c>
      <c r="K1044">
        <f t="shared" si="226"/>
        <v>245.15500000000003</v>
      </c>
      <c r="L1044">
        <f t="shared" si="219"/>
        <v>267.86799999999999</v>
      </c>
      <c r="M1044" s="26">
        <f>AVERAGE(K1044:L1044)</f>
        <v>256.51150000000001</v>
      </c>
      <c r="N1044" s="27">
        <f>AVERAGE(M1044:M1046)</f>
        <v>254.06700000000001</v>
      </c>
      <c r="AD1044" s="39">
        <f>N1044</f>
        <v>254.06700000000001</v>
      </c>
      <c r="AE1044" s="31">
        <f>O1036</f>
        <v>239.67669444444448</v>
      </c>
      <c r="AF1044" s="37">
        <f t="shared" si="225"/>
        <v>265.51072540120083</v>
      </c>
      <c r="AG1044" s="37">
        <f t="shared" si="225"/>
        <v>213.84266348768813</v>
      </c>
    </row>
    <row r="1045" spans="1:33" ht="17" thickTop="1" thickBot="1" x14ac:dyDescent="0.25">
      <c r="A1045" s="33" t="s">
        <v>213</v>
      </c>
      <c r="D1045">
        <v>2</v>
      </c>
      <c r="E1045" s="29">
        <v>108.3</v>
      </c>
      <c r="F1045" s="25">
        <v>39.4</v>
      </c>
      <c r="G1045" s="25">
        <v>105.3</v>
      </c>
      <c r="H1045" s="25">
        <v>39.4</v>
      </c>
      <c r="I1045" s="25">
        <v>105.3</v>
      </c>
      <c r="J1045" s="25">
        <v>39.4</v>
      </c>
      <c r="K1045">
        <f t="shared" si="226"/>
        <v>251.60500000000002</v>
      </c>
      <c r="L1045">
        <f t="shared" si="219"/>
        <v>267.86799999999999</v>
      </c>
      <c r="M1045" s="26">
        <f>AVERAGE(K1045:L1045)</f>
        <v>259.73649999999998</v>
      </c>
      <c r="AD1045">
        <f>N1044</f>
        <v>254.06700000000001</v>
      </c>
      <c r="AE1045" s="31">
        <f>O1036</f>
        <v>239.67669444444448</v>
      </c>
      <c r="AF1045" s="37">
        <f t="shared" si="225"/>
        <v>265.51072540120083</v>
      </c>
      <c r="AG1045" s="37">
        <f t="shared" si="225"/>
        <v>213.84266348768813</v>
      </c>
    </row>
    <row r="1046" spans="1:33" ht="17" thickTop="1" thickBot="1" x14ac:dyDescent="0.25">
      <c r="A1046" s="33" t="s">
        <v>214</v>
      </c>
      <c r="D1046">
        <v>3</v>
      </c>
      <c r="E1046" s="38">
        <v>986.06</v>
      </c>
      <c r="F1046" s="38"/>
      <c r="G1046" s="25">
        <f>F1046/E1046</f>
        <v>0</v>
      </c>
      <c r="H1046" s="25" t="str">
        <f>IF(G1046&lt;1.5, "F", "G")</f>
        <v>F</v>
      </c>
      <c r="I1046" s="38">
        <v>107.4</v>
      </c>
      <c r="J1046" s="38">
        <v>42.8</v>
      </c>
      <c r="K1046">
        <f t="shared" si="226"/>
        <v>247.09</v>
      </c>
      <c r="L1046">
        <f t="shared" si="219"/>
        <v>244.81600000000003</v>
      </c>
      <c r="M1046" s="26">
        <f>AVERAGE(K1046:L1046)</f>
        <v>245.95300000000003</v>
      </c>
      <c r="AD1046">
        <f>N1044</f>
        <v>254.06700000000001</v>
      </c>
      <c r="AE1046" s="31">
        <f>O1036</f>
        <v>239.67669444444448</v>
      </c>
      <c r="AF1046" s="37">
        <f t="shared" si="225"/>
        <v>265.51072540120083</v>
      </c>
      <c r="AG1046" s="37">
        <f t="shared" si="225"/>
        <v>213.84266348768813</v>
      </c>
    </row>
    <row r="1047" spans="1:33" ht="17" thickTop="1" thickBot="1" x14ac:dyDescent="0.25">
      <c r="D1047" t="s">
        <v>208</v>
      </c>
      <c r="E1047">
        <f>AVERAGE(E1044:E1046)</f>
        <v>4904.5099999999993</v>
      </c>
      <c r="F1047">
        <f>AVERAGE(F1044:F1046)</f>
        <v>73.849999999999994</v>
      </c>
      <c r="G1047" s="25">
        <f>F1047/E1047</f>
        <v>1.5057569461577202E-2</v>
      </c>
      <c r="H1047" s="25" t="str">
        <f>IF(G1047&lt;1.5, "F", "G")</f>
        <v>F</v>
      </c>
      <c r="I1047">
        <f>AVERAGE(I1044:I1046)</f>
        <v>107</v>
      </c>
      <c r="J1047">
        <f>AVERAGE(J1044:J1046)</f>
        <v>40.533333333333331</v>
      </c>
      <c r="K1047">
        <f t="shared" si="226"/>
        <v>247.95000000000002</v>
      </c>
      <c r="L1047">
        <f t="shared" si="219"/>
        <v>260.18400000000003</v>
      </c>
      <c r="M1047" s="26"/>
      <c r="AE1047" s="31">
        <f>O1036</f>
        <v>239.67669444444448</v>
      </c>
      <c r="AF1047" s="37">
        <f t="shared" si="225"/>
        <v>265.51072540120083</v>
      </c>
      <c r="AG1047" s="37">
        <f t="shared" si="225"/>
        <v>213.84266348768813</v>
      </c>
    </row>
    <row r="1048" spans="1:33" ht="17" thickTop="1" thickBot="1" x14ac:dyDescent="0.25">
      <c r="A1048" s="33" t="s">
        <v>215</v>
      </c>
      <c r="C1048" s="29">
        <v>4</v>
      </c>
      <c r="D1048" s="29">
        <v>1</v>
      </c>
      <c r="E1048" s="29">
        <v>986.06</v>
      </c>
      <c r="F1048" s="29"/>
      <c r="G1048" s="25">
        <f>F1048/E1048</f>
        <v>0</v>
      </c>
      <c r="H1048" s="25">
        <v>108.4</v>
      </c>
      <c r="I1048" s="25">
        <v>108.4</v>
      </c>
      <c r="J1048" s="29">
        <v>43.1</v>
      </c>
      <c r="K1048">
        <f t="shared" si="226"/>
        <v>244.94</v>
      </c>
      <c r="L1048">
        <f t="shared" si="219"/>
        <v>242.78199999999998</v>
      </c>
      <c r="M1048" s="26">
        <f>AVERAGE(K1048:L1048)</f>
        <v>243.86099999999999</v>
      </c>
      <c r="N1048" s="27">
        <f>AVERAGE(M1048:M1050)</f>
        <v>246.55383333333336</v>
      </c>
      <c r="AD1048" s="39">
        <f>N1048</f>
        <v>246.55383333333336</v>
      </c>
      <c r="AE1048" s="31">
        <f>O1036</f>
        <v>239.67669444444448</v>
      </c>
      <c r="AF1048" s="37">
        <f t="shared" si="225"/>
        <v>265.51072540120083</v>
      </c>
      <c r="AG1048" s="37">
        <f t="shared" si="225"/>
        <v>213.84266348768813</v>
      </c>
    </row>
    <row r="1049" spans="1:33" ht="17" thickTop="1" thickBot="1" x14ac:dyDescent="0.25">
      <c r="A1049" s="33" t="s">
        <v>216</v>
      </c>
      <c r="D1049">
        <v>2</v>
      </c>
      <c r="E1049" s="38">
        <v>1739.71</v>
      </c>
      <c r="F1049" s="38"/>
      <c r="G1049" s="25">
        <v>103.3</v>
      </c>
      <c r="H1049" s="25">
        <v>40.799999999999997</v>
      </c>
      <c r="I1049" s="25">
        <v>103.3</v>
      </c>
      <c r="J1049" s="25">
        <v>40.799999999999997</v>
      </c>
      <c r="K1049">
        <f t="shared" si="226"/>
        <v>255.905</v>
      </c>
      <c r="L1049">
        <f t="shared" si="219"/>
        <v>258.37600000000003</v>
      </c>
      <c r="M1049" s="26">
        <f>AVERAGE(K1049:L1049)</f>
        <v>257.14050000000003</v>
      </c>
      <c r="AD1049">
        <f>N1048</f>
        <v>246.55383333333336</v>
      </c>
      <c r="AE1049" s="31">
        <f>O1036</f>
        <v>239.67669444444448</v>
      </c>
      <c r="AF1049" s="37">
        <f t="shared" si="225"/>
        <v>265.51072540120083</v>
      </c>
      <c r="AG1049" s="37">
        <f t="shared" si="225"/>
        <v>213.84266348768813</v>
      </c>
    </row>
    <row r="1050" spans="1:33" ht="17" thickTop="1" thickBot="1" x14ac:dyDescent="0.25">
      <c r="A1050" s="33" t="s">
        <v>217</v>
      </c>
      <c r="D1050">
        <v>3</v>
      </c>
      <c r="E1050" s="38">
        <v>1654.79</v>
      </c>
      <c r="F1050" s="38"/>
      <c r="G1050" s="25">
        <f t="shared" ref="G1050:G1055" si="227">F1050/E1050</f>
        <v>0</v>
      </c>
      <c r="H1050" s="25" t="str">
        <f>IF(G1050&lt;1.5, "F", "G")</f>
        <v>F</v>
      </c>
      <c r="I1050" s="38">
        <v>110.4</v>
      </c>
      <c r="J1050" s="38">
        <v>44</v>
      </c>
      <c r="K1050">
        <f t="shared" si="226"/>
        <v>240.64</v>
      </c>
      <c r="L1050">
        <f t="shared" si="219"/>
        <v>236.68</v>
      </c>
      <c r="M1050" s="26">
        <f>AVERAGE(K1050:L1050)</f>
        <v>238.66</v>
      </c>
      <c r="AD1050">
        <f>N1048</f>
        <v>246.55383333333336</v>
      </c>
      <c r="AE1050" s="31">
        <f>O1036</f>
        <v>239.67669444444448</v>
      </c>
      <c r="AF1050" s="37">
        <f t="shared" si="225"/>
        <v>265.51072540120083</v>
      </c>
      <c r="AG1050" s="37">
        <f t="shared" si="225"/>
        <v>213.84266348768813</v>
      </c>
    </row>
    <row r="1051" spans="1:33" ht="17" thickTop="1" thickBot="1" x14ac:dyDescent="0.25">
      <c r="D1051" t="s">
        <v>208</v>
      </c>
      <c r="E1051">
        <f>AVERAGE(E1048:E1050)</f>
        <v>1460.1866666666665</v>
      </c>
      <c r="F1051" t="e">
        <f>AVERAGE(F1048:F1050)</f>
        <v>#DIV/0!</v>
      </c>
      <c r="G1051" s="25" t="e">
        <f t="shared" si="227"/>
        <v>#DIV/0!</v>
      </c>
      <c r="H1051" s="25" t="e">
        <f>IF(G1051&lt;1.5, "F", "G")</f>
        <v>#DIV/0!</v>
      </c>
      <c r="I1051">
        <f>AVERAGE(I1048:I1050)</f>
        <v>107.36666666666667</v>
      </c>
      <c r="J1051">
        <f>AVERAGE(J1048:J1050)</f>
        <v>42.633333333333333</v>
      </c>
      <c r="K1051">
        <f t="shared" si="226"/>
        <v>247.16166666666666</v>
      </c>
      <c r="L1051">
        <f t="shared" si="219"/>
        <v>245.94599999999997</v>
      </c>
      <c r="M1051" s="26"/>
      <c r="AE1051" s="31">
        <f>O1036</f>
        <v>239.67669444444448</v>
      </c>
      <c r="AF1051" s="37">
        <f t="shared" si="225"/>
        <v>265.51072540120083</v>
      </c>
      <c r="AG1051" s="37">
        <f t="shared" si="225"/>
        <v>213.84266348768813</v>
      </c>
    </row>
    <row r="1052" spans="1:33" ht="17" thickTop="1" thickBot="1" x14ac:dyDescent="0.25">
      <c r="A1052" s="33" t="s">
        <v>218</v>
      </c>
      <c r="C1052" s="29">
        <v>5</v>
      </c>
      <c r="D1052" s="29">
        <v>1</v>
      </c>
      <c r="E1052" s="29">
        <v>10308.42</v>
      </c>
      <c r="F1052" s="29"/>
      <c r="G1052" s="25">
        <f t="shared" si="227"/>
        <v>0</v>
      </c>
      <c r="H1052" s="25" t="str">
        <f>IF(G1052&lt;1.5, "F", "G")</f>
        <v>F</v>
      </c>
      <c r="I1052" s="29">
        <v>105.3</v>
      </c>
      <c r="J1052" s="29">
        <v>42</v>
      </c>
      <c r="K1052">
        <f t="shared" si="226"/>
        <v>251.60500000000002</v>
      </c>
      <c r="L1052">
        <f t="shared" si="219"/>
        <v>250.24</v>
      </c>
      <c r="M1052" s="26">
        <f>AVERAGE(K1052:L1052)</f>
        <v>250.92250000000001</v>
      </c>
      <c r="N1052" s="27">
        <f>AVERAGE(M1052:M1054)</f>
        <v>225.50783333333334</v>
      </c>
      <c r="AD1052" s="39">
        <f>N1052</f>
        <v>225.50783333333334</v>
      </c>
      <c r="AE1052" s="31">
        <f>O1036</f>
        <v>239.67669444444448</v>
      </c>
      <c r="AF1052" s="37">
        <f t="shared" si="225"/>
        <v>265.51072540120083</v>
      </c>
      <c r="AG1052" s="37">
        <f t="shared" si="225"/>
        <v>213.84266348768813</v>
      </c>
    </row>
    <row r="1053" spans="1:33" ht="17" thickTop="1" thickBot="1" x14ac:dyDescent="0.25">
      <c r="A1053" s="33" t="s">
        <v>219</v>
      </c>
      <c r="D1053">
        <v>2</v>
      </c>
      <c r="E1053" s="38">
        <v>18504.310000000001</v>
      </c>
      <c r="F1053" s="38"/>
      <c r="G1053" s="25">
        <f t="shared" si="227"/>
        <v>0</v>
      </c>
      <c r="H1053" s="25">
        <v>105.3</v>
      </c>
      <c r="I1053" s="25">
        <v>105.3</v>
      </c>
      <c r="J1053" s="38">
        <v>42.2</v>
      </c>
      <c r="K1053">
        <f t="shared" si="226"/>
        <v>251.60500000000002</v>
      </c>
      <c r="L1053">
        <f t="shared" si="219"/>
        <v>248.88399999999996</v>
      </c>
      <c r="M1053" s="26">
        <f>AVERAGE(K1053:L1053)</f>
        <v>250.24449999999999</v>
      </c>
      <c r="AD1053">
        <f>N1052</f>
        <v>225.50783333333334</v>
      </c>
      <c r="AE1053" s="31">
        <f>O1036</f>
        <v>239.67669444444448</v>
      </c>
      <c r="AF1053" s="37">
        <f t="shared" ref="AF1053:AG1058" si="228">AF1052</f>
        <v>265.51072540120083</v>
      </c>
      <c r="AG1053" s="37">
        <f t="shared" si="228"/>
        <v>213.84266348768813</v>
      </c>
    </row>
    <row r="1054" spans="1:33" ht="17" thickTop="1" thickBot="1" x14ac:dyDescent="0.25">
      <c r="A1054" s="33" t="s">
        <v>220</v>
      </c>
      <c r="D1054">
        <v>3</v>
      </c>
      <c r="E1054" s="38"/>
      <c r="F1054" s="38"/>
      <c r="G1054" s="25" t="e">
        <f t="shared" si="227"/>
        <v>#DIV/0!</v>
      </c>
      <c r="H1054" s="25" t="e">
        <f>IF(G1054&lt;1.5, "F", "G")</f>
        <v>#DIV/0!</v>
      </c>
      <c r="I1054" s="38">
        <v>122.3</v>
      </c>
      <c r="J1054" s="38">
        <v>58.9</v>
      </c>
      <c r="K1054">
        <f t="shared" si="226"/>
        <v>215.05500000000001</v>
      </c>
      <c r="L1054">
        <f t="shared" si="219"/>
        <v>135.65800000000002</v>
      </c>
      <c r="M1054" s="48">
        <f>AVERAGE(K1054:L1054)</f>
        <v>175.35650000000001</v>
      </c>
      <c r="AD1054">
        <f>N1052</f>
        <v>225.50783333333334</v>
      </c>
      <c r="AE1054" s="31">
        <f>O1036</f>
        <v>239.67669444444448</v>
      </c>
      <c r="AF1054" s="37">
        <f t="shared" si="228"/>
        <v>265.51072540120083</v>
      </c>
      <c r="AG1054" s="37">
        <f t="shared" si="228"/>
        <v>213.84266348768813</v>
      </c>
    </row>
    <row r="1055" spans="1:33" ht="17" thickTop="1" thickBot="1" x14ac:dyDescent="0.25">
      <c r="D1055" t="s">
        <v>208</v>
      </c>
      <c r="E1055">
        <f>AVERAGE(E1052:E1054)</f>
        <v>14406.365000000002</v>
      </c>
      <c r="F1055" t="e">
        <f>AVERAGE(F1052:F1054)</f>
        <v>#DIV/0!</v>
      </c>
      <c r="G1055" s="25" t="e">
        <f t="shared" si="227"/>
        <v>#DIV/0!</v>
      </c>
      <c r="H1055" s="25" t="e">
        <f>IF(G1055&lt;1.5, "F", "G")</f>
        <v>#DIV/0!</v>
      </c>
      <c r="I1055">
        <f>AVERAGE(I1052:I1054)</f>
        <v>110.96666666666665</v>
      </c>
      <c r="J1055">
        <f>AVERAGE(J1052:J1054)</f>
        <v>47.699999999999996</v>
      </c>
      <c r="K1055">
        <f t="shared" si="226"/>
        <v>239.42166666666671</v>
      </c>
      <c r="L1055">
        <f t="shared" si="219"/>
        <v>211.59399999999999</v>
      </c>
      <c r="M1055" s="26"/>
      <c r="AE1055" s="31">
        <f>O1036</f>
        <v>239.67669444444448</v>
      </c>
      <c r="AF1055" s="37">
        <f t="shared" si="228"/>
        <v>265.51072540120083</v>
      </c>
      <c r="AG1055" s="37">
        <f t="shared" si="228"/>
        <v>213.84266348768813</v>
      </c>
    </row>
    <row r="1056" spans="1:33" ht="17" thickTop="1" thickBot="1" x14ac:dyDescent="0.25">
      <c r="A1056" s="33" t="s">
        <v>221</v>
      </c>
      <c r="C1056" s="41">
        <v>6</v>
      </c>
      <c r="D1056" s="41">
        <v>1</v>
      </c>
      <c r="E1056" s="41">
        <v>13082.7</v>
      </c>
      <c r="F1056" s="41"/>
      <c r="G1056" s="25">
        <v>103.3</v>
      </c>
      <c r="H1056" s="25">
        <v>41.2</v>
      </c>
      <c r="I1056" s="25">
        <v>103.3</v>
      </c>
      <c r="J1056" s="25">
        <v>41.2</v>
      </c>
      <c r="K1056">
        <f t="shared" si="226"/>
        <v>255.905</v>
      </c>
      <c r="L1056">
        <f t="shared" si="219"/>
        <v>255.66399999999999</v>
      </c>
      <c r="M1056" s="26">
        <f>AVERAGE(K1056:L1056)</f>
        <v>255.78449999999998</v>
      </c>
      <c r="N1056" s="27">
        <f>AVERAGE(M1056:M1058)</f>
        <v>254.64883333333333</v>
      </c>
      <c r="AD1056" s="42">
        <f>N1056</f>
        <v>254.64883333333333</v>
      </c>
      <c r="AE1056" s="31">
        <f>O1036</f>
        <v>239.67669444444448</v>
      </c>
      <c r="AF1056" s="37">
        <f t="shared" si="228"/>
        <v>265.51072540120083</v>
      </c>
      <c r="AG1056" s="37">
        <f t="shared" si="228"/>
        <v>213.84266348768813</v>
      </c>
    </row>
    <row r="1057" spans="1:33" ht="17" thickTop="1" thickBot="1" x14ac:dyDescent="0.25">
      <c r="A1057" s="33" t="s">
        <v>222</v>
      </c>
      <c r="D1057">
        <v>2</v>
      </c>
      <c r="E1057" s="43">
        <v>2343.65</v>
      </c>
      <c r="F1057" s="43">
        <v>104.3</v>
      </c>
      <c r="G1057" s="25">
        <v>39.9</v>
      </c>
      <c r="H1057" s="25" t="str">
        <f>IF(G1057&lt;1.5, "F", "G")</f>
        <v>G</v>
      </c>
      <c r="I1057" s="43">
        <v>104.3</v>
      </c>
      <c r="J1057" s="25">
        <v>39.9</v>
      </c>
      <c r="K1057">
        <f t="shared" si="226"/>
        <v>253.75500000000002</v>
      </c>
      <c r="L1057">
        <f t="shared" si="219"/>
        <v>264.47800000000001</v>
      </c>
      <c r="M1057" s="26">
        <f>AVERAGE(K1057:L1057)</f>
        <v>259.11650000000003</v>
      </c>
      <c r="AD1057">
        <f>N1056</f>
        <v>254.64883333333333</v>
      </c>
      <c r="AE1057" s="31">
        <f>O1036</f>
        <v>239.67669444444448</v>
      </c>
      <c r="AF1057" s="37">
        <f t="shared" si="228"/>
        <v>265.51072540120083</v>
      </c>
      <c r="AG1057" s="37">
        <f t="shared" si="228"/>
        <v>213.84266348768813</v>
      </c>
    </row>
    <row r="1058" spans="1:33" ht="17" thickTop="1" thickBot="1" x14ac:dyDescent="0.25">
      <c r="A1058" s="33" t="s">
        <v>223</v>
      </c>
      <c r="D1058">
        <v>3</v>
      </c>
      <c r="E1058" s="43">
        <v>2343.65</v>
      </c>
      <c r="F1058" s="43"/>
      <c r="G1058" s="25">
        <f t="shared" ref="G1058:G1064" si="229">F1058/E1058</f>
        <v>0</v>
      </c>
      <c r="H1058" s="25" t="str">
        <f>IF(G1058&lt;1.5, "F", "G")</f>
        <v>F</v>
      </c>
      <c r="I1058" s="43">
        <v>106.1</v>
      </c>
      <c r="J1058" s="43">
        <v>42.3</v>
      </c>
      <c r="K1058">
        <f t="shared" si="226"/>
        <v>249.88500000000002</v>
      </c>
      <c r="L1058">
        <f t="shared" si="219"/>
        <v>248.20600000000002</v>
      </c>
      <c r="M1058" s="26">
        <f>AVERAGE(K1058:L1058)</f>
        <v>249.0455</v>
      </c>
      <c r="AD1058">
        <f>N1056</f>
        <v>254.64883333333333</v>
      </c>
      <c r="AE1058" s="31">
        <f>O1036</f>
        <v>239.67669444444448</v>
      </c>
      <c r="AF1058" s="37">
        <f t="shared" si="228"/>
        <v>265.51072540120083</v>
      </c>
      <c r="AG1058" s="37">
        <f t="shared" si="228"/>
        <v>213.84266348768813</v>
      </c>
    </row>
    <row r="1059" spans="1:33" ht="17" thickTop="1" thickBot="1" x14ac:dyDescent="0.25">
      <c r="D1059" t="s">
        <v>208</v>
      </c>
      <c r="E1059">
        <f>AVERAGE(E1056:E1058)</f>
        <v>5923.333333333333</v>
      </c>
      <c r="F1059">
        <f>AVERAGE(F1056:F1058)</f>
        <v>104.3</v>
      </c>
      <c r="G1059" s="25">
        <f t="shared" si="229"/>
        <v>1.7608328643781656E-2</v>
      </c>
      <c r="H1059" s="25" t="str">
        <f>IF(G1059&lt;1.5, "F", "G")</f>
        <v>F</v>
      </c>
      <c r="I1059">
        <f>AVERAGE(I1056:I1058)</f>
        <v>104.56666666666666</v>
      </c>
      <c r="J1059">
        <f>AVERAGE(J1056:J1058)</f>
        <v>41.133333333333333</v>
      </c>
      <c r="K1059">
        <f t="shared" si="226"/>
        <v>253.18166666666667</v>
      </c>
      <c r="L1059">
        <f t="shared" si="219"/>
        <v>256.11599999999999</v>
      </c>
      <c r="M1059" s="26"/>
    </row>
    <row r="1060" spans="1:33" s="25" customFormat="1" ht="17" thickTop="1" thickBot="1" x14ac:dyDescent="0.25">
      <c r="A1060" s="23" t="s">
        <v>204</v>
      </c>
      <c r="B1060" s="24" t="s">
        <v>271</v>
      </c>
      <c r="C1060" s="25">
        <v>1</v>
      </c>
      <c r="D1060" s="25">
        <v>1</v>
      </c>
      <c r="E1060" s="25" t="s">
        <v>259</v>
      </c>
      <c r="G1060" s="25" t="e">
        <f t="shared" si="229"/>
        <v>#VALUE!</v>
      </c>
      <c r="H1060" s="25" t="e">
        <f>IF(G1060&lt;1.5, "F", "G")</f>
        <v>#VALUE!</v>
      </c>
      <c r="I1060" s="25">
        <v>161</v>
      </c>
      <c r="J1060" s="25">
        <v>63.8</v>
      </c>
      <c r="K1060" s="25">
        <f t="shared" si="226"/>
        <v>131.85000000000002</v>
      </c>
      <c r="L1060" s="25">
        <f t="shared" si="219"/>
        <v>102.43599999999998</v>
      </c>
      <c r="M1060" s="26">
        <f>AVERAGE(K1060:L1060)</f>
        <v>117.143</v>
      </c>
      <c r="N1060" s="27">
        <f>AVERAGE(M1060:M1062)</f>
        <v>111.52966666666667</v>
      </c>
      <c r="O1060" s="45">
        <f>AVERAGE(N1060,N1064,N1068,N1072,N1076,N1080)</f>
        <v>102.18402777777779</v>
      </c>
      <c r="P1060" s="25">
        <f>AVERAGE(K1060:K1062,K1064:K1066,K1068:K1070,K1072:K1074,K1076:K1078,K1080:K1082)</f>
        <v>131.52750000000003</v>
      </c>
      <c r="Q1060" s="25">
        <f>AVERAGE(L1062,L1064:L1066,L1068:L1070,L1072:L1074,L1076:L1078,L1080:L1082,L1060)</f>
        <v>71.367647058823536</v>
      </c>
      <c r="S1060" s="46">
        <f>_xlfn.STDEV.S(M1060:M1062,M1064:M1066,M1068,M1072:M1074,M1076:M1078,M1080:M1082, M1070, M1069)</f>
        <v>18.838131234181617</v>
      </c>
      <c r="T1060">
        <f t="shared" ref="T1060:U1060" si="230">AVERAGE(I1060:I1083)</f>
        <v>161.15</v>
      </c>
      <c r="U1060">
        <f t="shared" si="230"/>
        <v>69.177777777777763</v>
      </c>
      <c r="AD1060" s="31">
        <f>$N$1060</f>
        <v>111.52966666666667</v>
      </c>
      <c r="AE1060" s="31">
        <f>O1060</f>
        <v>102.18402777777779</v>
      </c>
      <c r="AF1060" s="47">
        <f>O1060+S1060</f>
        <v>121.0221590119594</v>
      </c>
      <c r="AG1060" s="47">
        <f>O1060-S1060</f>
        <v>83.345896543596169</v>
      </c>
    </row>
    <row r="1061" spans="1:33" ht="17" thickTop="1" thickBot="1" x14ac:dyDescent="0.25">
      <c r="A1061" s="33" t="s">
        <v>206</v>
      </c>
      <c r="D1061">
        <v>2</v>
      </c>
      <c r="E1061">
        <v>7104.57</v>
      </c>
      <c r="G1061" s="25">
        <f t="shared" si="229"/>
        <v>0</v>
      </c>
      <c r="H1061" s="25">
        <v>176.8</v>
      </c>
      <c r="I1061" s="25">
        <v>176.8</v>
      </c>
      <c r="J1061">
        <v>82.7</v>
      </c>
      <c r="K1061">
        <f t="shared" si="226"/>
        <v>97.88</v>
      </c>
      <c r="L1061" s="49">
        <f t="shared" si="219"/>
        <v>-25.706000000000017</v>
      </c>
      <c r="M1061" s="26">
        <f>K1061</f>
        <v>97.88</v>
      </c>
      <c r="AD1061">
        <f>N1060</f>
        <v>111.52966666666667</v>
      </c>
      <c r="AE1061" s="31">
        <f>O1060</f>
        <v>102.18402777777779</v>
      </c>
      <c r="AF1061" s="37">
        <f t="shared" ref="AF1061:AG1076" si="231">AF1060</f>
        <v>121.0221590119594</v>
      </c>
      <c r="AG1061" s="37">
        <f t="shared" si="231"/>
        <v>83.345896543596169</v>
      </c>
    </row>
    <row r="1062" spans="1:33" ht="17" thickTop="1" thickBot="1" x14ac:dyDescent="0.25">
      <c r="A1062" s="33" t="s">
        <v>207</v>
      </c>
      <c r="D1062">
        <v>3</v>
      </c>
      <c r="E1062">
        <v>14392.47</v>
      </c>
      <c r="G1062" s="25">
        <f t="shared" si="229"/>
        <v>0</v>
      </c>
      <c r="H1062" s="25" t="str">
        <f>IF(G1062&lt;1.5, "F", "G")</f>
        <v>F</v>
      </c>
      <c r="I1062" s="38">
        <v>157.80000000000001</v>
      </c>
      <c r="J1062" s="38">
        <v>64.099999999999994</v>
      </c>
      <c r="K1062">
        <f t="shared" si="226"/>
        <v>138.72999999999996</v>
      </c>
      <c r="L1062">
        <f t="shared" si="219"/>
        <v>100.40200000000004</v>
      </c>
      <c r="M1062" s="26">
        <f>AVERAGE(K1062:L1062)</f>
        <v>119.566</v>
      </c>
      <c r="AD1062">
        <f>N1060</f>
        <v>111.52966666666667</v>
      </c>
      <c r="AE1062" s="31">
        <f>O1060</f>
        <v>102.18402777777779</v>
      </c>
      <c r="AF1062" s="37">
        <f t="shared" si="231"/>
        <v>121.0221590119594</v>
      </c>
      <c r="AG1062" s="37">
        <f t="shared" si="231"/>
        <v>83.345896543596169</v>
      </c>
    </row>
    <row r="1063" spans="1:33" ht="17" thickTop="1" thickBot="1" x14ac:dyDescent="0.25">
      <c r="D1063" t="s">
        <v>208</v>
      </c>
      <c r="E1063">
        <f>AVERAGE(E1060:E1062)</f>
        <v>10748.52</v>
      </c>
      <c r="F1063" t="e">
        <f>AVERAGE(F1060:F1062)</f>
        <v>#DIV/0!</v>
      </c>
      <c r="G1063" s="25" t="e">
        <f t="shared" si="229"/>
        <v>#DIV/0!</v>
      </c>
      <c r="H1063" s="25" t="e">
        <f>IF(G1063&lt;1.5, "F", "G")</f>
        <v>#DIV/0!</v>
      </c>
      <c r="I1063">
        <f>AVERAGE(I1060:I1062)</f>
        <v>165.20000000000002</v>
      </c>
      <c r="J1063">
        <f>AVERAGE(J1060:J1062)</f>
        <v>70.2</v>
      </c>
      <c r="K1063">
        <f t="shared" si="226"/>
        <v>122.82</v>
      </c>
      <c r="L1063">
        <f t="shared" si="219"/>
        <v>59.043999999999983</v>
      </c>
      <c r="M1063" s="26"/>
      <c r="AE1063" s="31">
        <f>O1060</f>
        <v>102.18402777777779</v>
      </c>
      <c r="AF1063" s="37">
        <f t="shared" si="231"/>
        <v>121.0221590119594</v>
      </c>
      <c r="AG1063" s="37">
        <f t="shared" si="231"/>
        <v>83.345896543596169</v>
      </c>
    </row>
    <row r="1064" spans="1:33" ht="17" thickTop="1" thickBot="1" x14ac:dyDescent="0.25">
      <c r="A1064" s="33" t="s">
        <v>209</v>
      </c>
      <c r="C1064" s="29">
        <v>2</v>
      </c>
      <c r="D1064" s="29">
        <v>1</v>
      </c>
      <c r="E1064">
        <v>9668.4699999999993</v>
      </c>
      <c r="G1064" s="25">
        <f t="shared" si="229"/>
        <v>0</v>
      </c>
      <c r="H1064" s="25">
        <v>162.69999999999999</v>
      </c>
      <c r="I1064" s="25">
        <v>162.69999999999999</v>
      </c>
      <c r="J1064" s="38">
        <v>71.900000000000006</v>
      </c>
      <c r="K1064">
        <f t="shared" si="226"/>
        <v>128.19500000000005</v>
      </c>
      <c r="L1064">
        <f t="shared" si="219"/>
        <v>47.517999999999915</v>
      </c>
      <c r="M1064" s="26">
        <f>AVERAGE(K1064:L1064)</f>
        <v>87.856499999999983</v>
      </c>
      <c r="N1064" s="27">
        <f>AVERAGE(M1064:M1066)</f>
        <v>107.28483333333332</v>
      </c>
      <c r="AD1064" s="39">
        <f>$N$1064</f>
        <v>107.28483333333332</v>
      </c>
      <c r="AE1064" s="31">
        <f>O1060</f>
        <v>102.18402777777779</v>
      </c>
      <c r="AF1064" s="37">
        <f t="shared" si="231"/>
        <v>121.0221590119594</v>
      </c>
      <c r="AG1064" s="37">
        <f t="shared" si="231"/>
        <v>83.345896543596169</v>
      </c>
    </row>
    <row r="1065" spans="1:33" ht="17" thickTop="1" thickBot="1" x14ac:dyDescent="0.25">
      <c r="A1065" s="33" t="s">
        <v>210</v>
      </c>
      <c r="D1065">
        <v>2</v>
      </c>
      <c r="E1065">
        <v>7109.36</v>
      </c>
      <c r="G1065" s="25">
        <v>157.30000000000001</v>
      </c>
      <c r="H1065" s="25">
        <v>65.7</v>
      </c>
      <c r="I1065" s="25">
        <v>157.30000000000001</v>
      </c>
      <c r="J1065" s="25">
        <v>65.7</v>
      </c>
      <c r="K1065">
        <f t="shared" si="226"/>
        <v>139.80500000000001</v>
      </c>
      <c r="L1065">
        <f t="shared" si="219"/>
        <v>89.553999999999974</v>
      </c>
      <c r="M1065" s="26">
        <f>AVERAGE(K1065:L1065)</f>
        <v>114.67949999999999</v>
      </c>
      <c r="AD1065" s="39">
        <f>$N$1064</f>
        <v>107.28483333333332</v>
      </c>
      <c r="AE1065" s="31">
        <f>O1060</f>
        <v>102.18402777777779</v>
      </c>
      <c r="AF1065" s="37">
        <f t="shared" si="231"/>
        <v>121.0221590119594</v>
      </c>
      <c r="AG1065" s="37">
        <f t="shared" si="231"/>
        <v>83.345896543596169</v>
      </c>
    </row>
    <row r="1066" spans="1:33" ht="17" thickTop="1" thickBot="1" x14ac:dyDescent="0.25">
      <c r="A1066" s="33" t="s">
        <v>211</v>
      </c>
      <c r="D1066">
        <v>3</v>
      </c>
      <c r="E1066">
        <v>10180.969999999999</v>
      </c>
      <c r="G1066" s="25">
        <f t="shared" ref="G1066:G1071" si="232">F1066/E1066</f>
        <v>0</v>
      </c>
      <c r="H1066" s="25" t="str">
        <f t="shared" ref="H1066:H1072" si="233">IF(G1066&lt;1.5, "F", "G")</f>
        <v>F</v>
      </c>
      <c r="I1066" s="38">
        <v>153.30000000000001</v>
      </c>
      <c r="J1066" s="38">
        <v>65.599999999999994</v>
      </c>
      <c r="K1066">
        <f t="shared" si="226"/>
        <v>148.40499999999997</v>
      </c>
      <c r="L1066">
        <f t="shared" si="219"/>
        <v>90.232000000000028</v>
      </c>
      <c r="M1066" s="26">
        <f>AVERAGE(K1066:L1066)</f>
        <v>119.3185</v>
      </c>
      <c r="AD1066" s="39">
        <f>$N$1064</f>
        <v>107.28483333333332</v>
      </c>
      <c r="AE1066" s="31">
        <f>O1060</f>
        <v>102.18402777777779</v>
      </c>
      <c r="AF1066" s="37">
        <f t="shared" si="231"/>
        <v>121.0221590119594</v>
      </c>
      <c r="AG1066" s="37">
        <f t="shared" si="231"/>
        <v>83.345896543596169</v>
      </c>
    </row>
    <row r="1067" spans="1:33" ht="17" thickTop="1" thickBot="1" x14ac:dyDescent="0.25">
      <c r="D1067" t="s">
        <v>208</v>
      </c>
      <c r="E1067">
        <f>AVERAGE(E1064:E1066)</f>
        <v>8986.2666666666646</v>
      </c>
      <c r="F1067" t="e">
        <f>AVERAGE(F1064:F1066)</f>
        <v>#DIV/0!</v>
      </c>
      <c r="G1067" s="25" t="e">
        <f t="shared" si="232"/>
        <v>#DIV/0!</v>
      </c>
      <c r="H1067" s="25" t="e">
        <f t="shared" si="233"/>
        <v>#DIV/0!</v>
      </c>
      <c r="I1067">
        <f>AVERAGE(I1064:I1066)</f>
        <v>157.76666666666668</v>
      </c>
      <c r="J1067">
        <f>AVERAGE(J1064:J1066)</f>
        <v>67.733333333333334</v>
      </c>
      <c r="K1067">
        <f t="shared" si="226"/>
        <v>138.80166666666668</v>
      </c>
      <c r="L1067">
        <f t="shared" si="219"/>
        <v>75.767999999999972</v>
      </c>
      <c r="M1067" s="26"/>
      <c r="AE1067" s="31">
        <f>O1060</f>
        <v>102.18402777777779</v>
      </c>
      <c r="AF1067" s="37">
        <f t="shared" si="231"/>
        <v>121.0221590119594</v>
      </c>
      <c r="AG1067" s="37">
        <f t="shared" si="231"/>
        <v>83.345896543596169</v>
      </c>
    </row>
    <row r="1068" spans="1:33" ht="17" thickTop="1" thickBot="1" x14ac:dyDescent="0.25">
      <c r="A1068" s="33" t="s">
        <v>212</v>
      </c>
      <c r="C1068" s="29">
        <v>3</v>
      </c>
      <c r="D1068" s="29">
        <v>1</v>
      </c>
      <c r="E1068" s="29">
        <v>1121.3900000000001</v>
      </c>
      <c r="F1068" s="29"/>
      <c r="G1068" s="25">
        <f t="shared" si="232"/>
        <v>0</v>
      </c>
      <c r="H1068" s="25" t="str">
        <f t="shared" si="233"/>
        <v>F</v>
      </c>
      <c r="I1068" s="29">
        <v>156.30000000000001</v>
      </c>
      <c r="J1068" s="29">
        <v>72.099999999999994</v>
      </c>
      <c r="K1068">
        <f t="shared" si="226"/>
        <v>141.95499999999998</v>
      </c>
      <c r="L1068">
        <f t="shared" si="219"/>
        <v>46.162000000000035</v>
      </c>
      <c r="M1068" s="26">
        <f>AVERAGE(K1068:L1068)</f>
        <v>94.058500000000009</v>
      </c>
      <c r="N1068" s="27">
        <f>AVERAGE(M1068:M1070)</f>
        <v>86.955833333333359</v>
      </c>
      <c r="AD1068" s="39">
        <f>N1068</f>
        <v>86.955833333333359</v>
      </c>
      <c r="AE1068" s="31">
        <f>O1060</f>
        <v>102.18402777777779</v>
      </c>
      <c r="AF1068" s="37">
        <f t="shared" si="231"/>
        <v>121.0221590119594</v>
      </c>
      <c r="AG1068" s="37">
        <f t="shared" si="231"/>
        <v>83.345896543596169</v>
      </c>
    </row>
    <row r="1069" spans="1:33" ht="17" thickTop="1" thickBot="1" x14ac:dyDescent="0.25">
      <c r="A1069" s="33" t="s">
        <v>213</v>
      </c>
      <c r="D1069">
        <v>2</v>
      </c>
      <c r="E1069" s="38">
        <v>1121.3900000000001</v>
      </c>
      <c r="F1069" s="38"/>
      <c r="G1069" s="25">
        <f t="shared" si="232"/>
        <v>0</v>
      </c>
      <c r="H1069" s="25" t="str">
        <f t="shared" si="233"/>
        <v>F</v>
      </c>
      <c r="I1069" s="38">
        <v>160.30000000000001</v>
      </c>
      <c r="J1069" s="38">
        <v>73.8</v>
      </c>
      <c r="K1069">
        <f t="shared" si="226"/>
        <v>133.35500000000002</v>
      </c>
      <c r="L1069">
        <f t="shared" si="219"/>
        <v>34.636000000000024</v>
      </c>
      <c r="M1069" s="26">
        <f>AVERAGE(K1069:L1069)</f>
        <v>83.995500000000021</v>
      </c>
      <c r="AD1069">
        <f>N1068</f>
        <v>86.955833333333359</v>
      </c>
      <c r="AE1069" s="31">
        <f>O1060</f>
        <v>102.18402777777779</v>
      </c>
      <c r="AF1069" s="37">
        <f t="shared" si="231"/>
        <v>121.0221590119594</v>
      </c>
      <c r="AG1069" s="37">
        <f t="shared" si="231"/>
        <v>83.345896543596169</v>
      </c>
    </row>
    <row r="1070" spans="1:33" ht="17" thickTop="1" thickBot="1" x14ac:dyDescent="0.25">
      <c r="A1070" s="33" t="s">
        <v>214</v>
      </c>
      <c r="D1070">
        <v>3</v>
      </c>
      <c r="E1070" s="38">
        <v>10851.3</v>
      </c>
      <c r="F1070" s="38"/>
      <c r="G1070" s="25">
        <f t="shared" si="232"/>
        <v>0</v>
      </c>
      <c r="H1070" s="25" t="str">
        <f t="shared" si="233"/>
        <v>F</v>
      </c>
      <c r="I1070" s="38">
        <v>157.30000000000001</v>
      </c>
      <c r="J1070" s="38">
        <v>75.099999999999994</v>
      </c>
      <c r="K1070">
        <f t="shared" si="226"/>
        <v>139.80500000000001</v>
      </c>
      <c r="L1070">
        <f t="shared" si="219"/>
        <v>25.822000000000003</v>
      </c>
      <c r="M1070" s="26">
        <f>AVERAGE(K1070:L1070)</f>
        <v>82.813500000000005</v>
      </c>
      <c r="AD1070">
        <f>N1068</f>
        <v>86.955833333333359</v>
      </c>
      <c r="AE1070" s="31">
        <f>O1060</f>
        <v>102.18402777777779</v>
      </c>
      <c r="AF1070" s="37">
        <f t="shared" si="231"/>
        <v>121.0221590119594</v>
      </c>
      <c r="AG1070" s="37">
        <f t="shared" si="231"/>
        <v>83.345896543596169</v>
      </c>
    </row>
    <row r="1071" spans="1:33" ht="17" thickTop="1" thickBot="1" x14ac:dyDescent="0.25">
      <c r="D1071" t="s">
        <v>208</v>
      </c>
      <c r="E1071">
        <f>AVERAGE(E1068:E1070)</f>
        <v>4364.6933333333336</v>
      </c>
      <c r="F1071" t="e">
        <f>AVERAGE(F1068:F1070)</f>
        <v>#DIV/0!</v>
      </c>
      <c r="G1071" s="25" t="e">
        <f t="shared" si="232"/>
        <v>#DIV/0!</v>
      </c>
      <c r="H1071" s="25" t="e">
        <f t="shared" si="233"/>
        <v>#DIV/0!</v>
      </c>
      <c r="I1071">
        <f>AVERAGE(I1068:I1070)</f>
        <v>157.96666666666667</v>
      </c>
      <c r="J1071">
        <f>AVERAGE(J1068:J1070)</f>
        <v>73.666666666666657</v>
      </c>
      <c r="K1071">
        <f t="shared" si="226"/>
        <v>138.37166666666667</v>
      </c>
      <c r="L1071">
        <f t="shared" si="219"/>
        <v>35.54000000000002</v>
      </c>
      <c r="M1071" s="26"/>
      <c r="AE1071" s="31">
        <f>O1060</f>
        <v>102.18402777777779</v>
      </c>
      <c r="AF1071" s="37">
        <f t="shared" si="231"/>
        <v>121.0221590119594</v>
      </c>
      <c r="AG1071" s="37">
        <f t="shared" si="231"/>
        <v>83.345896543596169</v>
      </c>
    </row>
    <row r="1072" spans="1:33" ht="17" thickTop="1" thickBot="1" x14ac:dyDescent="0.25">
      <c r="A1072" s="33" t="s">
        <v>215</v>
      </c>
      <c r="C1072" s="29">
        <v>4</v>
      </c>
      <c r="D1072" s="29">
        <v>1</v>
      </c>
      <c r="E1072" s="29">
        <v>75.099999999999994</v>
      </c>
      <c r="F1072" s="29">
        <v>168.5</v>
      </c>
      <c r="G1072" s="25">
        <v>71.5</v>
      </c>
      <c r="H1072" s="25" t="str">
        <f t="shared" si="233"/>
        <v>G</v>
      </c>
      <c r="I1072" s="29">
        <v>168.5</v>
      </c>
      <c r="J1072" s="25">
        <v>71.5</v>
      </c>
      <c r="K1072">
        <f t="shared" si="226"/>
        <v>115.72500000000002</v>
      </c>
      <c r="L1072">
        <f t="shared" si="219"/>
        <v>50.229999999999961</v>
      </c>
      <c r="M1072" s="26">
        <f>AVERAGE(K1072:L1072)</f>
        <v>82.977499999999992</v>
      </c>
      <c r="N1072" s="27">
        <f>AVERAGE(M1072:M1074)</f>
        <v>80.596166666666662</v>
      </c>
      <c r="AD1072" s="39">
        <f>N1072</f>
        <v>80.596166666666662</v>
      </c>
      <c r="AE1072" s="31">
        <f>O1060</f>
        <v>102.18402777777779</v>
      </c>
      <c r="AF1072" s="37">
        <f t="shared" si="231"/>
        <v>121.0221590119594</v>
      </c>
      <c r="AG1072" s="37">
        <f t="shared" si="231"/>
        <v>83.345896543596169</v>
      </c>
    </row>
    <row r="1073" spans="1:33" ht="17" thickTop="1" thickBot="1" x14ac:dyDescent="0.25">
      <c r="A1073" s="33" t="s">
        <v>216</v>
      </c>
      <c r="D1073">
        <v>2</v>
      </c>
      <c r="E1073" s="38">
        <v>5749.49</v>
      </c>
      <c r="F1073" s="38"/>
      <c r="G1073" s="25">
        <f>F1073/E1073</f>
        <v>0</v>
      </c>
      <c r="H1073" s="25">
        <v>170.3</v>
      </c>
      <c r="I1073" s="25">
        <v>170.3</v>
      </c>
      <c r="J1073" s="38">
        <v>72.8</v>
      </c>
      <c r="K1073">
        <f t="shared" si="226"/>
        <v>111.85500000000002</v>
      </c>
      <c r="L1073">
        <f t="shared" si="219"/>
        <v>41.415999999999997</v>
      </c>
      <c r="M1073" s="26">
        <f>AVERAGE(K1073:L1073)</f>
        <v>76.635500000000008</v>
      </c>
      <c r="AD1073">
        <f>N1072</f>
        <v>80.596166666666662</v>
      </c>
      <c r="AE1073" s="31">
        <f>O1060</f>
        <v>102.18402777777779</v>
      </c>
      <c r="AF1073" s="37">
        <f t="shared" si="231"/>
        <v>121.0221590119594</v>
      </c>
      <c r="AG1073" s="37">
        <f t="shared" si="231"/>
        <v>83.345896543596169</v>
      </c>
    </row>
    <row r="1074" spans="1:33" ht="17" thickTop="1" thickBot="1" x14ac:dyDescent="0.25">
      <c r="A1074" s="33" t="s">
        <v>217</v>
      </c>
      <c r="D1074">
        <v>3</v>
      </c>
      <c r="E1074" s="38">
        <v>1217.17</v>
      </c>
      <c r="F1074" s="38"/>
      <c r="G1074" s="25">
        <f>F1074/E1074</f>
        <v>0</v>
      </c>
      <c r="H1074" s="25" t="str">
        <f>IF(G1074&lt;1.5, "F", "G")</f>
        <v>F</v>
      </c>
      <c r="I1074" s="38">
        <v>168.3</v>
      </c>
      <c r="J1074" s="38">
        <v>71.8</v>
      </c>
      <c r="K1074">
        <f t="shared" si="226"/>
        <v>116.15499999999997</v>
      </c>
      <c r="L1074">
        <f t="shared" si="219"/>
        <v>48.196000000000026</v>
      </c>
      <c r="M1074" s="26">
        <f>AVERAGE(K1074:L1074)</f>
        <v>82.1755</v>
      </c>
      <c r="AD1074">
        <f>N1072</f>
        <v>80.596166666666662</v>
      </c>
      <c r="AE1074" s="31">
        <f>O1060</f>
        <v>102.18402777777779</v>
      </c>
      <c r="AF1074" s="37">
        <f t="shared" si="231"/>
        <v>121.0221590119594</v>
      </c>
      <c r="AG1074" s="37">
        <f t="shared" si="231"/>
        <v>83.345896543596169</v>
      </c>
    </row>
    <row r="1075" spans="1:33" ht="17" thickTop="1" thickBot="1" x14ac:dyDescent="0.25">
      <c r="D1075" t="s">
        <v>208</v>
      </c>
      <c r="E1075">
        <f>AVERAGE(E1072:E1074)</f>
        <v>2347.2533333333336</v>
      </c>
      <c r="F1075">
        <f>AVERAGE(F1072:F1074)</f>
        <v>168.5</v>
      </c>
      <c r="G1075" s="25">
        <f>F1075/E1075</f>
        <v>7.1786030765036007E-2</v>
      </c>
      <c r="H1075" s="25" t="str">
        <f>IF(G1075&lt;1.5, "F", "G")</f>
        <v>F</v>
      </c>
      <c r="I1075">
        <f>AVERAGE(I1072:I1074)</f>
        <v>169.03333333333333</v>
      </c>
      <c r="J1075">
        <f>AVERAGE(J1072:J1074)</f>
        <v>72.033333333333346</v>
      </c>
      <c r="K1075">
        <f t="shared" si="226"/>
        <v>114.57833333333338</v>
      </c>
      <c r="L1075">
        <f t="shared" si="219"/>
        <v>46.613999999999919</v>
      </c>
      <c r="M1075" s="26"/>
      <c r="AE1075" s="31">
        <f>O1060</f>
        <v>102.18402777777779</v>
      </c>
      <c r="AF1075" s="37">
        <f t="shared" si="231"/>
        <v>121.0221590119594</v>
      </c>
      <c r="AG1075" s="37">
        <f t="shared" si="231"/>
        <v>83.345896543596169</v>
      </c>
    </row>
    <row r="1076" spans="1:33" ht="17" thickTop="1" thickBot="1" x14ac:dyDescent="0.25">
      <c r="A1076" s="33" t="s">
        <v>218</v>
      </c>
      <c r="C1076" s="29">
        <v>5</v>
      </c>
      <c r="D1076" s="29">
        <v>1</v>
      </c>
      <c r="E1076" s="29">
        <v>4661.58</v>
      </c>
      <c r="F1076" s="29"/>
      <c r="G1076" s="25">
        <v>163.5</v>
      </c>
      <c r="H1076" s="25">
        <v>67.099999999999994</v>
      </c>
      <c r="I1076" s="25">
        <v>163.5</v>
      </c>
      <c r="J1076" s="25">
        <v>67.099999999999994</v>
      </c>
      <c r="K1076">
        <f t="shared" si="226"/>
        <v>126.47500000000002</v>
      </c>
      <c r="L1076">
        <f t="shared" ref="L1076:L1139" si="234">-6.78*J1076+535</f>
        <v>80.062000000000012</v>
      </c>
      <c r="M1076" s="26">
        <f>AVERAGE(K1076:L1076)</f>
        <v>103.26850000000002</v>
      </c>
      <c r="N1076" s="27">
        <f>AVERAGE(M1076:M1078)</f>
        <v>116.32450000000001</v>
      </c>
      <c r="AD1076" s="39">
        <f>N1076</f>
        <v>116.32450000000001</v>
      </c>
      <c r="AE1076" s="31">
        <f>O1060</f>
        <v>102.18402777777779</v>
      </c>
      <c r="AF1076" s="37">
        <f t="shared" si="231"/>
        <v>121.0221590119594</v>
      </c>
      <c r="AG1076" s="37">
        <f t="shared" si="231"/>
        <v>83.345896543596169</v>
      </c>
    </row>
    <row r="1077" spans="1:33" ht="17" thickTop="1" thickBot="1" x14ac:dyDescent="0.25">
      <c r="A1077" s="33" t="s">
        <v>219</v>
      </c>
      <c r="D1077">
        <v>2</v>
      </c>
      <c r="E1077" s="38">
        <v>8281.25</v>
      </c>
      <c r="F1077" s="38"/>
      <c r="G1077" s="25">
        <f t="shared" ref="G1077:G1085" si="235">F1077/E1077</f>
        <v>0</v>
      </c>
      <c r="H1077" s="25" t="str">
        <f>IF(G1077&lt;1.5, "F", "G")</f>
        <v>F</v>
      </c>
      <c r="I1077" s="38">
        <v>161.5</v>
      </c>
      <c r="J1077" s="38">
        <v>70.2</v>
      </c>
      <c r="K1077">
        <f t="shared" si="226"/>
        <v>130.77500000000003</v>
      </c>
      <c r="L1077">
        <f t="shared" si="234"/>
        <v>59.043999999999983</v>
      </c>
      <c r="M1077" s="26">
        <f>AVERAGE(K1077:L1077)</f>
        <v>94.909500000000008</v>
      </c>
      <c r="AD1077">
        <f>N1076</f>
        <v>116.32450000000001</v>
      </c>
      <c r="AE1077" s="31">
        <f>O1060</f>
        <v>102.18402777777779</v>
      </c>
      <c r="AF1077" s="37">
        <f t="shared" ref="AF1077:AG1082" si="236">AF1076</f>
        <v>121.0221590119594</v>
      </c>
      <c r="AG1077" s="37">
        <f t="shared" si="236"/>
        <v>83.345896543596169</v>
      </c>
    </row>
    <row r="1078" spans="1:33" ht="17" thickTop="1" thickBot="1" x14ac:dyDescent="0.25">
      <c r="A1078" s="33" t="s">
        <v>220</v>
      </c>
      <c r="D1078">
        <v>3</v>
      </c>
      <c r="E1078" s="38">
        <v>9273.11</v>
      </c>
      <c r="F1078" s="38"/>
      <c r="G1078" s="25">
        <f t="shared" si="235"/>
        <v>0</v>
      </c>
      <c r="H1078" s="25">
        <v>156.5</v>
      </c>
      <c r="I1078" s="25">
        <v>156.5</v>
      </c>
      <c r="J1078" s="38">
        <v>55.3</v>
      </c>
      <c r="K1078">
        <f t="shared" si="226"/>
        <v>141.52500000000003</v>
      </c>
      <c r="L1078">
        <f t="shared" si="234"/>
        <v>160.06600000000003</v>
      </c>
      <c r="M1078" s="48">
        <f>AVERAGE(K1078:L1078)</f>
        <v>150.79550000000003</v>
      </c>
      <c r="AD1078">
        <f>N1076</f>
        <v>116.32450000000001</v>
      </c>
      <c r="AE1078" s="31">
        <f>O1060</f>
        <v>102.18402777777779</v>
      </c>
      <c r="AF1078" s="37">
        <f t="shared" si="236"/>
        <v>121.0221590119594</v>
      </c>
      <c r="AG1078" s="37">
        <f t="shared" si="236"/>
        <v>83.345896543596169</v>
      </c>
    </row>
    <row r="1079" spans="1:33" ht="17" thickTop="1" thickBot="1" x14ac:dyDescent="0.25">
      <c r="D1079" t="s">
        <v>208</v>
      </c>
      <c r="E1079">
        <f>AVERAGE(E1076:E1078)</f>
        <v>7405.3133333333344</v>
      </c>
      <c r="F1079" t="e">
        <f>AVERAGE(F1076:F1078)</f>
        <v>#DIV/0!</v>
      </c>
      <c r="G1079" s="25" t="e">
        <f t="shared" si="235"/>
        <v>#DIV/0!</v>
      </c>
      <c r="H1079" s="25" t="e">
        <f t="shared" ref="H1079:H1087" si="237">IF(G1079&lt;1.5, "F", "G")</f>
        <v>#DIV/0!</v>
      </c>
      <c r="I1079">
        <f>AVERAGE(I1076:I1078)</f>
        <v>160.5</v>
      </c>
      <c r="J1079">
        <f>AVERAGE(J1076:J1078)</f>
        <v>64.2</v>
      </c>
      <c r="K1079">
        <f t="shared" si="226"/>
        <v>132.92500000000001</v>
      </c>
      <c r="L1079">
        <f t="shared" si="234"/>
        <v>99.72399999999999</v>
      </c>
      <c r="M1079" s="26"/>
      <c r="AE1079" s="31">
        <f>O1060</f>
        <v>102.18402777777779</v>
      </c>
      <c r="AF1079" s="37">
        <f t="shared" si="236"/>
        <v>121.0221590119594</v>
      </c>
      <c r="AG1079" s="37">
        <f t="shared" si="236"/>
        <v>83.345896543596169</v>
      </c>
    </row>
    <row r="1080" spans="1:33" ht="17" thickTop="1" thickBot="1" x14ac:dyDescent="0.25">
      <c r="A1080" s="33" t="s">
        <v>221</v>
      </c>
      <c r="C1080" s="41">
        <v>6</v>
      </c>
      <c r="D1080" s="41">
        <v>1</v>
      </c>
      <c r="E1080" s="41">
        <v>6093.66</v>
      </c>
      <c r="F1080" s="41"/>
      <c r="G1080" s="25">
        <f t="shared" si="235"/>
        <v>0</v>
      </c>
      <c r="H1080" s="25" t="str">
        <f t="shared" si="237"/>
        <v>F</v>
      </c>
      <c r="I1080" s="41">
        <v>157.5</v>
      </c>
      <c r="J1080" s="41">
        <v>67.599999999999994</v>
      </c>
      <c r="K1080">
        <f t="shared" si="226"/>
        <v>139.375</v>
      </c>
      <c r="L1080">
        <f t="shared" si="234"/>
        <v>76.672000000000025</v>
      </c>
      <c r="M1080" s="26">
        <f>AVERAGE(K1080:L1080)</f>
        <v>108.02350000000001</v>
      </c>
      <c r="N1080" s="27">
        <f>AVERAGE(M1080:M1082)</f>
        <v>110.41316666666667</v>
      </c>
      <c r="AD1080" s="42">
        <f>N1080</f>
        <v>110.41316666666667</v>
      </c>
      <c r="AE1080" s="31">
        <f>O1060</f>
        <v>102.18402777777779</v>
      </c>
      <c r="AF1080" s="37">
        <f t="shared" si="236"/>
        <v>121.0221590119594</v>
      </c>
      <c r="AG1080" s="37">
        <f t="shared" si="236"/>
        <v>83.345896543596169</v>
      </c>
    </row>
    <row r="1081" spans="1:33" ht="17" thickTop="1" thickBot="1" x14ac:dyDescent="0.25">
      <c r="A1081" s="33" t="s">
        <v>222</v>
      </c>
      <c r="D1081">
        <v>2</v>
      </c>
      <c r="E1081" s="43">
        <v>788.61</v>
      </c>
      <c r="F1081" s="43"/>
      <c r="G1081" s="25">
        <f t="shared" si="235"/>
        <v>0</v>
      </c>
      <c r="H1081" s="25" t="str">
        <f t="shared" si="237"/>
        <v>F</v>
      </c>
      <c r="I1081" s="43">
        <v>155.5</v>
      </c>
      <c r="J1081" s="43">
        <v>66.5</v>
      </c>
      <c r="K1081">
        <f t="shared" si="226"/>
        <v>143.67500000000001</v>
      </c>
      <c r="L1081">
        <f t="shared" si="234"/>
        <v>84.13</v>
      </c>
      <c r="M1081" s="26">
        <f>AVERAGE(K1081:L1081)</f>
        <v>113.9025</v>
      </c>
      <c r="AD1081">
        <f>N1080</f>
        <v>110.41316666666667</v>
      </c>
      <c r="AE1081" s="31">
        <f>O1060</f>
        <v>102.18402777777779</v>
      </c>
      <c r="AF1081" s="37">
        <f t="shared" si="236"/>
        <v>121.0221590119594</v>
      </c>
      <c r="AG1081" s="37">
        <f t="shared" si="236"/>
        <v>83.345896543596169</v>
      </c>
    </row>
    <row r="1082" spans="1:33" ht="17" thickTop="1" thickBot="1" x14ac:dyDescent="0.25">
      <c r="A1082" s="33" t="s">
        <v>223</v>
      </c>
      <c r="D1082">
        <v>3</v>
      </c>
      <c r="E1082" s="43">
        <v>12275.67</v>
      </c>
      <c r="F1082" s="43"/>
      <c r="G1082" s="25">
        <f t="shared" si="235"/>
        <v>0</v>
      </c>
      <c r="H1082" s="25" t="str">
        <f t="shared" si="237"/>
        <v>F</v>
      </c>
      <c r="I1082" s="43">
        <v>156.30000000000001</v>
      </c>
      <c r="J1082" s="43">
        <v>67.599999999999994</v>
      </c>
      <c r="K1082">
        <f t="shared" si="226"/>
        <v>141.95499999999998</v>
      </c>
      <c r="L1082">
        <f t="shared" si="234"/>
        <v>76.672000000000025</v>
      </c>
      <c r="M1082" s="26">
        <f>AVERAGE(K1082:L1082)</f>
        <v>109.3135</v>
      </c>
      <c r="AD1082">
        <f>N1080</f>
        <v>110.41316666666667</v>
      </c>
      <c r="AE1082" s="31">
        <f>O1060</f>
        <v>102.18402777777779</v>
      </c>
      <c r="AF1082" s="37">
        <f t="shared" si="236"/>
        <v>121.0221590119594</v>
      </c>
      <c r="AG1082" s="37">
        <f t="shared" si="236"/>
        <v>83.345896543596169</v>
      </c>
    </row>
    <row r="1083" spans="1:33" ht="17" thickTop="1" thickBot="1" x14ac:dyDescent="0.25">
      <c r="D1083" t="s">
        <v>208</v>
      </c>
      <c r="E1083">
        <f>AVERAGE(E1080:E1082)</f>
        <v>6385.98</v>
      </c>
      <c r="F1083" t="e">
        <f>AVERAGE(F1080:F1082)</f>
        <v>#DIV/0!</v>
      </c>
      <c r="G1083" s="25" t="e">
        <f t="shared" si="235"/>
        <v>#DIV/0!</v>
      </c>
      <c r="H1083" s="25" t="e">
        <f t="shared" si="237"/>
        <v>#DIV/0!</v>
      </c>
      <c r="I1083">
        <f>AVERAGE(I1080:I1082)</f>
        <v>156.43333333333334</v>
      </c>
      <c r="J1083">
        <f>AVERAGE(J1080:J1082)</f>
        <v>67.233333333333334</v>
      </c>
      <c r="K1083">
        <f t="shared" si="226"/>
        <v>141.66833333333335</v>
      </c>
      <c r="L1083">
        <f t="shared" si="234"/>
        <v>79.157999999999959</v>
      </c>
      <c r="M1083" s="26"/>
    </row>
    <row r="1084" spans="1:33" s="25" customFormat="1" ht="17" thickTop="1" thickBot="1" x14ac:dyDescent="0.25">
      <c r="A1084" s="23" t="s">
        <v>204</v>
      </c>
      <c r="B1084" s="24" t="s">
        <v>272</v>
      </c>
      <c r="C1084" s="25">
        <v>1</v>
      </c>
      <c r="D1084" s="25">
        <v>1</v>
      </c>
      <c r="G1084" s="25" t="e">
        <f t="shared" si="235"/>
        <v>#DIV/0!</v>
      </c>
      <c r="H1084" s="25" t="e">
        <f t="shared" si="237"/>
        <v>#DIV/0!</v>
      </c>
      <c r="I1084" s="25">
        <v>150.30000000000001</v>
      </c>
      <c r="J1084" s="25">
        <v>54.5</v>
      </c>
      <c r="K1084" s="25">
        <f t="shared" si="226"/>
        <v>154.85499999999996</v>
      </c>
      <c r="L1084" s="25">
        <f t="shared" si="234"/>
        <v>165.49</v>
      </c>
      <c r="M1084" s="26">
        <f>AVERAGE(K1084:L1084)</f>
        <v>160.17249999999999</v>
      </c>
      <c r="N1084" s="27">
        <f>AVERAGE(M1084:M1086)</f>
        <v>155.31116666666668</v>
      </c>
      <c r="O1084" s="45">
        <f>AVERAGE(N1084,N1088,N1092,N1096,N1100,N1104)</f>
        <v>153.05702777777779</v>
      </c>
      <c r="P1084" s="25">
        <f>AVERAGE(K1084:K1086,K1088:K1090,K1092:K1094,K1096:K1098,K1100:K1102,K1104:K1106)</f>
        <v>160.36138888888891</v>
      </c>
      <c r="Q1084" s="25">
        <f>AVERAGE(L1084:L1086,L1088:L1090,L1092:L1094,L1096:L1098,L1100:L1102,L1104:L1106)</f>
        <v>145.75266666666664</v>
      </c>
      <c r="S1084" s="46">
        <f>_xlfn.STDEV.S(M1084:M1086,M1088:M1090,M1092,M1096:M1098,M1100:M1102,M1104:M1106, M1094, M1093)</f>
        <v>12.69986908857056</v>
      </c>
      <c r="T1084">
        <f t="shared" ref="T1084:U1084" si="238">AVERAGE(I1084:I1107)</f>
        <v>147.73888888888885</v>
      </c>
      <c r="U1084">
        <f t="shared" si="238"/>
        <v>57.411111111111104</v>
      </c>
      <c r="AD1084" s="31">
        <f>$N$1084</f>
        <v>155.31116666666668</v>
      </c>
      <c r="AE1084" s="31">
        <f>O1084</f>
        <v>153.05702777777779</v>
      </c>
      <c r="AF1084" s="47">
        <f>O1084+S1084</f>
        <v>165.75689686634834</v>
      </c>
      <c r="AG1084" s="47">
        <f>O1084-S1084</f>
        <v>140.35715868920724</v>
      </c>
    </row>
    <row r="1085" spans="1:33" ht="17" thickTop="1" thickBot="1" x14ac:dyDescent="0.25">
      <c r="A1085" s="33" t="s">
        <v>206</v>
      </c>
      <c r="D1085">
        <v>2</v>
      </c>
      <c r="E1085">
        <v>9467.91</v>
      </c>
      <c r="G1085" s="25">
        <f t="shared" si="235"/>
        <v>0</v>
      </c>
      <c r="H1085" s="25" t="str">
        <f t="shared" si="237"/>
        <v>F</v>
      </c>
      <c r="I1085">
        <v>143.6</v>
      </c>
      <c r="J1085">
        <v>56.9</v>
      </c>
      <c r="K1085">
        <f t="shared" si="226"/>
        <v>169.26000000000005</v>
      </c>
      <c r="L1085">
        <f t="shared" si="234"/>
        <v>149.21800000000002</v>
      </c>
      <c r="M1085" s="26">
        <f>AVERAGE(K1085:L1085)</f>
        <v>159.23900000000003</v>
      </c>
      <c r="AD1085">
        <f>N1084</f>
        <v>155.31116666666668</v>
      </c>
      <c r="AE1085" s="31">
        <f>O1084</f>
        <v>153.05702777777779</v>
      </c>
      <c r="AF1085" s="37">
        <f t="shared" ref="AF1085:AG1100" si="239">AF1084</f>
        <v>165.75689686634834</v>
      </c>
      <c r="AG1085" s="37">
        <f t="shared" si="239"/>
        <v>140.35715868920724</v>
      </c>
    </row>
    <row r="1086" spans="1:33" ht="17" thickTop="1" thickBot="1" x14ac:dyDescent="0.25">
      <c r="A1086" s="33" t="s">
        <v>207</v>
      </c>
      <c r="D1086">
        <v>3</v>
      </c>
      <c r="E1086">
        <v>2618.7199999999998</v>
      </c>
      <c r="F1086">
        <v>146.6</v>
      </c>
      <c r="G1086" s="25">
        <v>59.7</v>
      </c>
      <c r="H1086" s="25" t="str">
        <f t="shared" si="237"/>
        <v>G</v>
      </c>
      <c r="I1086">
        <v>146.6</v>
      </c>
      <c r="J1086" s="25">
        <v>59.7</v>
      </c>
      <c r="K1086">
        <f t="shared" si="226"/>
        <v>162.81</v>
      </c>
      <c r="L1086">
        <f t="shared" si="234"/>
        <v>130.23399999999998</v>
      </c>
      <c r="M1086" s="26">
        <f>AVERAGE(K1086:L1086)</f>
        <v>146.52199999999999</v>
      </c>
      <c r="AD1086">
        <f>N1084</f>
        <v>155.31116666666668</v>
      </c>
      <c r="AE1086" s="31">
        <f>O1084</f>
        <v>153.05702777777779</v>
      </c>
      <c r="AF1086" s="37">
        <f t="shared" si="239"/>
        <v>165.75689686634834</v>
      </c>
      <c r="AG1086" s="37">
        <f t="shared" si="239"/>
        <v>140.35715868920724</v>
      </c>
    </row>
    <row r="1087" spans="1:33" ht="17" thickTop="1" thickBot="1" x14ac:dyDescent="0.25">
      <c r="D1087" t="s">
        <v>208</v>
      </c>
      <c r="E1087">
        <f>AVERAGE(E1084:E1086)</f>
        <v>6043.3149999999996</v>
      </c>
      <c r="F1087">
        <f>AVERAGE(F1084:F1086)</f>
        <v>146.6</v>
      </c>
      <c r="G1087" s="25">
        <f>F1087/E1087</f>
        <v>2.425820927752401E-2</v>
      </c>
      <c r="H1087" s="25" t="str">
        <f t="shared" si="237"/>
        <v>F</v>
      </c>
      <c r="I1087">
        <f>AVERAGE(I1084:I1086)</f>
        <v>146.83333333333334</v>
      </c>
      <c r="J1087">
        <f>AVERAGE(J1084:J1086)</f>
        <v>57.033333333333339</v>
      </c>
      <c r="K1087">
        <f t="shared" si="226"/>
        <v>162.30833333333334</v>
      </c>
      <c r="L1087">
        <f t="shared" si="234"/>
        <v>148.31399999999996</v>
      </c>
      <c r="M1087" s="26"/>
      <c r="AE1087" s="31">
        <f>O1084</f>
        <v>153.05702777777779</v>
      </c>
      <c r="AF1087" s="37">
        <f t="shared" si="239"/>
        <v>165.75689686634834</v>
      </c>
      <c r="AG1087" s="37">
        <f t="shared" si="239"/>
        <v>140.35715868920724</v>
      </c>
    </row>
    <row r="1088" spans="1:33" ht="17" thickTop="1" thickBot="1" x14ac:dyDescent="0.25">
      <c r="A1088" s="33" t="s">
        <v>209</v>
      </c>
      <c r="C1088" s="29">
        <v>2</v>
      </c>
      <c r="D1088" s="29">
        <v>1</v>
      </c>
      <c r="E1088">
        <v>9618.86</v>
      </c>
      <c r="F1088" s="25">
        <v>59.7</v>
      </c>
      <c r="G1088">
        <v>143.6</v>
      </c>
      <c r="H1088">
        <v>53.9</v>
      </c>
      <c r="I1088">
        <v>143.6</v>
      </c>
      <c r="J1088">
        <v>53.9</v>
      </c>
      <c r="K1088">
        <f t="shared" si="226"/>
        <v>169.26000000000005</v>
      </c>
      <c r="L1088">
        <f t="shared" si="234"/>
        <v>169.55799999999999</v>
      </c>
      <c r="M1088" s="26">
        <f>AVERAGE(K1088:L1088)</f>
        <v>169.40900000000002</v>
      </c>
      <c r="N1088" s="27">
        <f>AVERAGE(M1088:M1090)</f>
        <v>162.88533333333334</v>
      </c>
      <c r="AD1088" s="39">
        <f>$N$1088</f>
        <v>162.88533333333334</v>
      </c>
      <c r="AE1088" s="31">
        <f>O1084</f>
        <v>153.05702777777779</v>
      </c>
      <c r="AF1088" s="37">
        <f t="shared" si="239"/>
        <v>165.75689686634834</v>
      </c>
      <c r="AG1088" s="37">
        <f t="shared" si="239"/>
        <v>140.35715868920724</v>
      </c>
    </row>
    <row r="1089" spans="1:33" ht="17" thickTop="1" thickBot="1" x14ac:dyDescent="0.25">
      <c r="A1089" s="33" t="s">
        <v>210</v>
      </c>
      <c r="D1089">
        <v>2</v>
      </c>
      <c r="E1089">
        <v>9618.86</v>
      </c>
      <c r="G1089" s="25">
        <v>142.9</v>
      </c>
      <c r="H1089" s="25">
        <v>55.6</v>
      </c>
      <c r="I1089" s="25">
        <v>142.9</v>
      </c>
      <c r="J1089" s="25">
        <v>55.6</v>
      </c>
      <c r="K1089">
        <f t="shared" si="226"/>
        <v>170.76499999999999</v>
      </c>
      <c r="L1089">
        <f t="shared" si="234"/>
        <v>158.03199999999998</v>
      </c>
      <c r="M1089" s="26">
        <f>AVERAGE(K1089:L1089)</f>
        <v>164.39849999999998</v>
      </c>
      <c r="AD1089" s="39">
        <f>$N$1088</f>
        <v>162.88533333333334</v>
      </c>
      <c r="AE1089" s="31">
        <f>O1084</f>
        <v>153.05702777777779</v>
      </c>
      <c r="AF1089" s="37">
        <f t="shared" si="239"/>
        <v>165.75689686634834</v>
      </c>
      <c r="AG1089" s="37">
        <f t="shared" si="239"/>
        <v>140.35715868920724</v>
      </c>
    </row>
    <row r="1090" spans="1:33" ht="17" thickTop="1" thickBot="1" x14ac:dyDescent="0.25">
      <c r="A1090" s="33" t="s">
        <v>211</v>
      </c>
      <c r="D1090">
        <v>3</v>
      </c>
      <c r="E1090" s="25">
        <v>142.9</v>
      </c>
      <c r="F1090" s="25">
        <v>55.6</v>
      </c>
      <c r="G1090" s="25">
        <v>143.9</v>
      </c>
      <c r="H1090" s="25">
        <v>58.1</v>
      </c>
      <c r="I1090" s="25">
        <v>143.9</v>
      </c>
      <c r="J1090" s="25">
        <v>58.1</v>
      </c>
      <c r="K1090">
        <f t="shared" si="226"/>
        <v>168.61500000000001</v>
      </c>
      <c r="L1090">
        <f t="shared" si="234"/>
        <v>141.08199999999999</v>
      </c>
      <c r="M1090" s="26">
        <f>AVERAGE(K1090:L1090)</f>
        <v>154.8485</v>
      </c>
      <c r="AD1090" s="39">
        <f>$N$1088</f>
        <v>162.88533333333334</v>
      </c>
      <c r="AE1090" s="31">
        <f>O1084</f>
        <v>153.05702777777779</v>
      </c>
      <c r="AF1090" s="37">
        <f t="shared" si="239"/>
        <v>165.75689686634834</v>
      </c>
      <c r="AG1090" s="37">
        <f t="shared" si="239"/>
        <v>140.35715868920724</v>
      </c>
    </row>
    <row r="1091" spans="1:33" ht="17" thickTop="1" thickBot="1" x14ac:dyDescent="0.25">
      <c r="D1091" t="s">
        <v>208</v>
      </c>
      <c r="E1091">
        <f>AVERAGE(E1088:E1090)</f>
        <v>6460.2066666666678</v>
      </c>
      <c r="F1091">
        <f>AVERAGE(F1088:F1090)</f>
        <v>57.650000000000006</v>
      </c>
      <c r="G1091" s="25">
        <f>F1091/E1091</f>
        <v>8.9238631168662291E-3</v>
      </c>
      <c r="H1091" s="25" t="str">
        <f>IF(G1091&lt;1.5, "F", "G")</f>
        <v>F</v>
      </c>
      <c r="I1091">
        <f>AVERAGE(I1088:I1090)</f>
        <v>143.46666666666667</v>
      </c>
      <c r="J1091">
        <f>AVERAGE(J1088:J1090)</f>
        <v>55.866666666666667</v>
      </c>
      <c r="K1091">
        <f t="shared" si="226"/>
        <v>169.54666666666668</v>
      </c>
      <c r="L1091">
        <f t="shared" si="234"/>
        <v>156.22399999999999</v>
      </c>
      <c r="M1091" s="26"/>
      <c r="AE1091" s="31">
        <f>O1084</f>
        <v>153.05702777777779</v>
      </c>
      <c r="AF1091" s="37">
        <f t="shared" si="239"/>
        <v>165.75689686634834</v>
      </c>
      <c r="AG1091" s="37">
        <f t="shared" si="239"/>
        <v>140.35715868920724</v>
      </c>
    </row>
    <row r="1092" spans="1:33" ht="17" thickTop="1" thickBot="1" x14ac:dyDescent="0.25">
      <c r="A1092" s="33" t="s">
        <v>212</v>
      </c>
      <c r="C1092" s="29">
        <v>3</v>
      </c>
      <c r="D1092" s="29">
        <v>1</v>
      </c>
      <c r="E1092" s="29">
        <v>10336.98</v>
      </c>
      <c r="F1092" s="29">
        <v>145.69999999999999</v>
      </c>
      <c r="G1092" s="25">
        <v>59</v>
      </c>
      <c r="H1092" s="25" t="str">
        <f>IF(G1092&lt;1.5, "F", "G")</f>
        <v>G</v>
      </c>
      <c r="I1092" s="29">
        <v>145.69999999999999</v>
      </c>
      <c r="J1092" s="25">
        <v>59</v>
      </c>
      <c r="K1092">
        <f t="shared" si="226"/>
        <v>164.74500000000006</v>
      </c>
      <c r="L1092">
        <f t="shared" si="234"/>
        <v>134.97999999999996</v>
      </c>
      <c r="M1092" s="26">
        <f>AVERAGE(K1092:L1092)</f>
        <v>149.86250000000001</v>
      </c>
      <c r="N1092" s="27">
        <f>AVERAGE(M1092:M1094)</f>
        <v>148.8425</v>
      </c>
      <c r="AD1092" s="39">
        <f>N1092</f>
        <v>148.8425</v>
      </c>
      <c r="AE1092" s="31">
        <f>O1084</f>
        <v>153.05702777777779</v>
      </c>
      <c r="AF1092" s="37">
        <f t="shared" si="239"/>
        <v>165.75689686634834</v>
      </c>
      <c r="AG1092" s="37">
        <f t="shared" si="239"/>
        <v>140.35715868920724</v>
      </c>
    </row>
    <row r="1093" spans="1:33" ht="17" thickTop="1" thickBot="1" x14ac:dyDescent="0.25">
      <c r="A1093" s="33" t="s">
        <v>213</v>
      </c>
      <c r="D1093">
        <v>2</v>
      </c>
      <c r="E1093" s="38">
        <v>10317.280000000001</v>
      </c>
      <c r="F1093" s="38"/>
      <c r="G1093" s="25">
        <f t="shared" ref="G1093:G1100" si="240">F1093/E1093</f>
        <v>0</v>
      </c>
      <c r="H1093" s="25" t="str">
        <f>IF(G1093&lt;1.5, "F", "G")</f>
        <v>F</v>
      </c>
      <c r="I1093" s="38">
        <v>143.69999999999999</v>
      </c>
      <c r="J1093" s="38">
        <v>57</v>
      </c>
      <c r="K1093">
        <f t="shared" si="226"/>
        <v>169.04500000000002</v>
      </c>
      <c r="L1093">
        <f t="shared" si="234"/>
        <v>148.53999999999996</v>
      </c>
      <c r="M1093" s="26">
        <f>AVERAGE(K1093:L1093)</f>
        <v>158.79249999999999</v>
      </c>
      <c r="AD1093">
        <f>N1092</f>
        <v>148.8425</v>
      </c>
      <c r="AE1093" s="31">
        <f>O1084</f>
        <v>153.05702777777779</v>
      </c>
      <c r="AF1093" s="37">
        <f t="shared" si="239"/>
        <v>165.75689686634834</v>
      </c>
      <c r="AG1093" s="37">
        <f t="shared" si="239"/>
        <v>140.35715868920724</v>
      </c>
    </row>
    <row r="1094" spans="1:33" ht="17" thickTop="1" thickBot="1" x14ac:dyDescent="0.25">
      <c r="A1094" s="33" t="s">
        <v>214</v>
      </c>
      <c r="D1094">
        <v>3</v>
      </c>
      <c r="E1094" s="38">
        <v>8818.98</v>
      </c>
      <c r="F1094" s="38"/>
      <c r="G1094" s="25">
        <f t="shared" si="240"/>
        <v>0</v>
      </c>
      <c r="H1094" s="25">
        <v>153.69999999999999</v>
      </c>
      <c r="I1094" s="25">
        <v>153.69999999999999</v>
      </c>
      <c r="J1094" s="38">
        <v>60</v>
      </c>
      <c r="K1094">
        <f t="shared" si="226"/>
        <v>147.54500000000002</v>
      </c>
      <c r="L1094">
        <f t="shared" si="234"/>
        <v>128.19999999999999</v>
      </c>
      <c r="M1094" s="26">
        <f>AVERAGE(K1094:L1094)</f>
        <v>137.8725</v>
      </c>
      <c r="AD1094">
        <f>N1092</f>
        <v>148.8425</v>
      </c>
      <c r="AE1094" s="31">
        <f>O1084</f>
        <v>153.05702777777779</v>
      </c>
      <c r="AF1094" s="37">
        <f t="shared" si="239"/>
        <v>165.75689686634834</v>
      </c>
      <c r="AG1094" s="37">
        <f t="shared" si="239"/>
        <v>140.35715868920724</v>
      </c>
    </row>
    <row r="1095" spans="1:33" ht="17" thickTop="1" thickBot="1" x14ac:dyDescent="0.25">
      <c r="D1095" t="s">
        <v>208</v>
      </c>
      <c r="E1095">
        <f>AVERAGE(E1092:E1094)</f>
        <v>9824.4133333333339</v>
      </c>
      <c r="F1095">
        <f>AVERAGE(F1092:F1094)</f>
        <v>145.69999999999999</v>
      </c>
      <c r="G1095" s="25">
        <f t="shared" si="240"/>
        <v>1.4830402086774306E-2</v>
      </c>
      <c r="H1095" s="25" t="str">
        <f>IF(G1095&lt;1.5, "F", "G")</f>
        <v>F</v>
      </c>
      <c r="I1095">
        <f>AVERAGE(I1092:I1094)</f>
        <v>147.69999999999999</v>
      </c>
      <c r="J1095">
        <f>AVERAGE(J1092:J1094)</f>
        <v>58.666666666666664</v>
      </c>
      <c r="K1095">
        <f t="shared" si="226"/>
        <v>160.44500000000005</v>
      </c>
      <c r="L1095">
        <f t="shared" si="234"/>
        <v>137.24</v>
      </c>
      <c r="M1095" s="26"/>
      <c r="AE1095" s="31">
        <f>O1084</f>
        <v>153.05702777777779</v>
      </c>
      <c r="AF1095" s="37">
        <f t="shared" si="239"/>
        <v>165.75689686634834</v>
      </c>
      <c r="AG1095" s="37">
        <f t="shared" si="239"/>
        <v>140.35715868920724</v>
      </c>
    </row>
    <row r="1096" spans="1:33" ht="17" thickTop="1" thickBot="1" x14ac:dyDescent="0.25">
      <c r="A1096" s="33" t="s">
        <v>215</v>
      </c>
      <c r="C1096" s="29">
        <v>4</v>
      </c>
      <c r="D1096" s="29">
        <v>1</v>
      </c>
      <c r="E1096" s="29">
        <v>12180.77</v>
      </c>
      <c r="F1096" s="29"/>
      <c r="G1096" s="25">
        <f t="shared" si="240"/>
        <v>0</v>
      </c>
      <c r="H1096" s="25">
        <v>155.69999999999999</v>
      </c>
      <c r="I1096" s="25">
        <v>155.69999999999999</v>
      </c>
      <c r="J1096" s="29">
        <v>63.8</v>
      </c>
      <c r="K1096">
        <f t="shared" si="226"/>
        <v>143.24500000000006</v>
      </c>
      <c r="L1096">
        <f t="shared" si="234"/>
        <v>102.43599999999998</v>
      </c>
      <c r="M1096" s="26">
        <f>AVERAGE(K1096:L1096)</f>
        <v>122.84050000000002</v>
      </c>
      <c r="N1096" s="27">
        <f>AVERAGE(M1096:M1098)</f>
        <v>138.02416666666667</v>
      </c>
      <c r="AD1096" s="39">
        <f>N1096</f>
        <v>138.02416666666667</v>
      </c>
      <c r="AE1096" s="31">
        <f>O1084</f>
        <v>153.05702777777779</v>
      </c>
      <c r="AF1096" s="37">
        <f t="shared" si="239"/>
        <v>165.75689686634834</v>
      </c>
      <c r="AG1096" s="37">
        <f t="shared" si="239"/>
        <v>140.35715868920724</v>
      </c>
    </row>
    <row r="1097" spans="1:33" ht="17" thickTop="1" thickBot="1" x14ac:dyDescent="0.25">
      <c r="A1097" s="33" t="s">
        <v>216</v>
      </c>
      <c r="D1097">
        <v>2</v>
      </c>
      <c r="E1097" s="38">
        <v>12297.24</v>
      </c>
      <c r="F1097" s="38"/>
      <c r="G1097" s="25">
        <f t="shared" si="240"/>
        <v>0</v>
      </c>
      <c r="H1097" s="25">
        <v>154.69999999999999</v>
      </c>
      <c r="I1097" s="25">
        <v>154.69999999999999</v>
      </c>
      <c r="J1097" s="38">
        <v>59.1</v>
      </c>
      <c r="K1097">
        <f t="shared" si="226"/>
        <v>145.39500000000004</v>
      </c>
      <c r="L1097">
        <f t="shared" si="234"/>
        <v>134.30199999999996</v>
      </c>
      <c r="M1097" s="26">
        <f>AVERAGE(K1097:L1097)</f>
        <v>139.8485</v>
      </c>
      <c r="AD1097">
        <f>N1096</f>
        <v>138.02416666666667</v>
      </c>
      <c r="AE1097" s="31">
        <f>O1084</f>
        <v>153.05702777777779</v>
      </c>
      <c r="AF1097" s="37">
        <f t="shared" si="239"/>
        <v>165.75689686634834</v>
      </c>
      <c r="AG1097" s="37">
        <f t="shared" si="239"/>
        <v>140.35715868920724</v>
      </c>
    </row>
    <row r="1098" spans="1:33" ht="17" thickTop="1" thickBot="1" x14ac:dyDescent="0.25">
      <c r="A1098" s="33" t="s">
        <v>217</v>
      </c>
      <c r="D1098">
        <v>3</v>
      </c>
      <c r="E1098" s="38">
        <v>10278.82</v>
      </c>
      <c r="F1098" s="38"/>
      <c r="G1098" s="25">
        <f t="shared" si="240"/>
        <v>0</v>
      </c>
      <c r="H1098" s="25">
        <v>148.69999999999999</v>
      </c>
      <c r="I1098" s="25">
        <v>148.69999999999999</v>
      </c>
      <c r="J1098" s="38">
        <v>57.6</v>
      </c>
      <c r="K1098">
        <f t="shared" si="226"/>
        <v>158.29500000000002</v>
      </c>
      <c r="L1098">
        <f t="shared" si="234"/>
        <v>144.47199999999998</v>
      </c>
      <c r="M1098" s="26">
        <f>AVERAGE(K1098:L1098)</f>
        <v>151.3835</v>
      </c>
      <c r="AD1098">
        <f>N1096</f>
        <v>138.02416666666667</v>
      </c>
      <c r="AE1098" s="31">
        <f>O1084</f>
        <v>153.05702777777779</v>
      </c>
      <c r="AF1098" s="37">
        <f t="shared" si="239"/>
        <v>165.75689686634834</v>
      </c>
      <c r="AG1098" s="37">
        <f t="shared" si="239"/>
        <v>140.35715868920724</v>
      </c>
    </row>
    <row r="1099" spans="1:33" ht="17" thickTop="1" thickBot="1" x14ac:dyDescent="0.25">
      <c r="D1099" t="s">
        <v>208</v>
      </c>
      <c r="E1099">
        <f>AVERAGE(E1096:E1098)</f>
        <v>11585.61</v>
      </c>
      <c r="F1099" t="e">
        <f>AVERAGE(F1096:F1098)</f>
        <v>#DIV/0!</v>
      </c>
      <c r="G1099" s="25" t="e">
        <f t="shared" si="240"/>
        <v>#DIV/0!</v>
      </c>
      <c r="H1099" s="25" t="e">
        <f>IF(G1099&lt;1.5, "F", "G")</f>
        <v>#DIV/0!</v>
      </c>
      <c r="I1099">
        <f>AVERAGE(I1096:I1098)</f>
        <v>153.03333333333333</v>
      </c>
      <c r="J1099">
        <f>AVERAGE(J1096:J1098)</f>
        <v>60.166666666666664</v>
      </c>
      <c r="K1099">
        <f t="shared" si="226"/>
        <v>148.97833333333335</v>
      </c>
      <c r="L1099">
        <f t="shared" si="234"/>
        <v>127.07</v>
      </c>
      <c r="M1099" s="26"/>
      <c r="AE1099" s="31">
        <f>O1084</f>
        <v>153.05702777777779</v>
      </c>
      <c r="AF1099" s="37">
        <f t="shared" si="239"/>
        <v>165.75689686634834</v>
      </c>
      <c r="AG1099" s="37">
        <f t="shared" si="239"/>
        <v>140.35715868920724</v>
      </c>
    </row>
    <row r="1100" spans="1:33" ht="17" thickTop="1" thickBot="1" x14ac:dyDescent="0.25">
      <c r="A1100" s="33" t="s">
        <v>218</v>
      </c>
      <c r="C1100" s="29">
        <v>5</v>
      </c>
      <c r="D1100" s="29">
        <v>1</v>
      </c>
      <c r="E1100" s="29"/>
      <c r="F1100" s="29"/>
      <c r="G1100" s="25" t="e">
        <f t="shared" si="240"/>
        <v>#DIV/0!</v>
      </c>
      <c r="H1100" s="25" t="e">
        <f>IF(G1100&lt;1.5, "F", "G")</f>
        <v>#DIV/0!</v>
      </c>
      <c r="I1100" s="29">
        <v>151.69999999999999</v>
      </c>
      <c r="J1100" s="29">
        <v>57</v>
      </c>
      <c r="K1100">
        <f t="shared" si="226"/>
        <v>151.84500000000003</v>
      </c>
      <c r="L1100">
        <f t="shared" si="234"/>
        <v>148.53999999999996</v>
      </c>
      <c r="M1100" s="26">
        <f>AVERAGE(K1100:L1100)</f>
        <v>150.1925</v>
      </c>
      <c r="N1100" s="27">
        <f>AVERAGE(M1100:M1102)</f>
        <v>152.24883333333335</v>
      </c>
      <c r="AD1100" s="39">
        <f>N1100</f>
        <v>152.24883333333335</v>
      </c>
      <c r="AE1100" s="31">
        <f>O1084</f>
        <v>153.05702777777779</v>
      </c>
      <c r="AF1100" s="37">
        <f t="shared" si="239"/>
        <v>165.75689686634834</v>
      </c>
      <c r="AG1100" s="37">
        <f t="shared" si="239"/>
        <v>140.35715868920724</v>
      </c>
    </row>
    <row r="1101" spans="1:33" ht="17" thickTop="1" thickBot="1" x14ac:dyDescent="0.25">
      <c r="A1101" s="33" t="s">
        <v>219</v>
      </c>
      <c r="D1101">
        <v>2</v>
      </c>
      <c r="E1101" s="38">
        <v>14905.12</v>
      </c>
      <c r="F1101" s="38">
        <v>147.69999999999999</v>
      </c>
      <c r="G1101" s="25">
        <v>57.6</v>
      </c>
      <c r="H1101" s="25" t="str">
        <f>IF(G1101&lt;1.5, "F", "G")</f>
        <v>G</v>
      </c>
      <c r="I1101" s="38">
        <v>147.69999999999999</v>
      </c>
      <c r="J1101" s="25">
        <v>57.6</v>
      </c>
      <c r="K1101">
        <f t="shared" si="226"/>
        <v>160.44500000000005</v>
      </c>
      <c r="L1101">
        <f t="shared" si="234"/>
        <v>144.47199999999998</v>
      </c>
      <c r="M1101" s="26">
        <f>AVERAGE(K1101:L1101)</f>
        <v>152.45850000000002</v>
      </c>
      <c r="AD1101">
        <f>N1100</f>
        <v>152.24883333333335</v>
      </c>
      <c r="AE1101" s="31">
        <f>O1084</f>
        <v>153.05702777777779</v>
      </c>
      <c r="AF1101" s="37">
        <f t="shared" ref="AF1101:AG1106" si="241">AF1100</f>
        <v>165.75689686634834</v>
      </c>
      <c r="AG1101" s="37">
        <f t="shared" si="241"/>
        <v>140.35715868920724</v>
      </c>
    </row>
    <row r="1102" spans="1:33" ht="17" thickTop="1" thickBot="1" x14ac:dyDescent="0.25">
      <c r="A1102" s="33" t="s">
        <v>220</v>
      </c>
      <c r="D1102">
        <v>3</v>
      </c>
      <c r="E1102" s="38">
        <v>12615.28</v>
      </c>
      <c r="F1102" s="38"/>
      <c r="G1102" s="25">
        <f>F1102/E1102</f>
        <v>0</v>
      </c>
      <c r="H1102" s="25">
        <v>148.69999999999999</v>
      </c>
      <c r="I1102" s="25">
        <v>148.69999999999999</v>
      </c>
      <c r="J1102" s="38">
        <v>56.8</v>
      </c>
      <c r="K1102">
        <f t="shared" si="226"/>
        <v>158.29500000000002</v>
      </c>
      <c r="L1102">
        <f t="shared" si="234"/>
        <v>149.89600000000002</v>
      </c>
      <c r="M1102" s="48">
        <f>AVERAGE(K1102:L1102)</f>
        <v>154.09550000000002</v>
      </c>
      <c r="AD1102">
        <f>N1100</f>
        <v>152.24883333333335</v>
      </c>
      <c r="AE1102" s="31">
        <f>O1084</f>
        <v>153.05702777777779</v>
      </c>
      <c r="AF1102" s="37">
        <f t="shared" si="241"/>
        <v>165.75689686634834</v>
      </c>
      <c r="AG1102" s="37">
        <f t="shared" si="241"/>
        <v>140.35715868920724</v>
      </c>
    </row>
    <row r="1103" spans="1:33" ht="17" thickTop="1" thickBot="1" x14ac:dyDescent="0.25">
      <c r="D1103" t="s">
        <v>208</v>
      </c>
      <c r="E1103">
        <f>AVERAGE(E1100:E1102)</f>
        <v>13760.2</v>
      </c>
      <c r="F1103">
        <f>AVERAGE(F1100:F1102)</f>
        <v>147.69999999999999</v>
      </c>
      <c r="G1103" s="25">
        <f>F1103/E1103</f>
        <v>1.0733855612563769E-2</v>
      </c>
      <c r="H1103" s="25" t="str">
        <f>IF(G1103&lt;1.5, "F", "G")</f>
        <v>F</v>
      </c>
      <c r="I1103">
        <f>AVERAGE(I1100:I1102)</f>
        <v>149.36666666666665</v>
      </c>
      <c r="J1103">
        <f>AVERAGE(J1100:J1102)</f>
        <v>57.133333333333326</v>
      </c>
      <c r="K1103">
        <f t="shared" ref="K1103:K1166" si="242">-2.15*I1103+478</f>
        <v>156.86166666666674</v>
      </c>
      <c r="L1103">
        <f t="shared" si="234"/>
        <v>147.63600000000002</v>
      </c>
      <c r="M1103" s="26"/>
      <c r="AE1103" s="31">
        <f>O1084</f>
        <v>153.05702777777779</v>
      </c>
      <c r="AF1103" s="37">
        <f t="shared" si="241"/>
        <v>165.75689686634834</v>
      </c>
      <c r="AG1103" s="37">
        <f t="shared" si="241"/>
        <v>140.35715868920724</v>
      </c>
    </row>
    <row r="1104" spans="1:33" ht="17" thickTop="1" thickBot="1" x14ac:dyDescent="0.25">
      <c r="A1104" s="33" t="s">
        <v>221</v>
      </c>
      <c r="C1104" s="41">
        <v>6</v>
      </c>
      <c r="D1104" s="41">
        <v>1</v>
      </c>
      <c r="E1104" s="41">
        <v>142.69999999999999</v>
      </c>
      <c r="F1104" s="41">
        <v>51</v>
      </c>
      <c r="G1104" s="25">
        <f>F1104/E1104</f>
        <v>0.35739313244569026</v>
      </c>
      <c r="H1104" s="25" t="str">
        <f>IF(G1104&lt;1.5, "F", "G")</f>
        <v>F</v>
      </c>
      <c r="I1104" s="41">
        <v>142.69999999999999</v>
      </c>
      <c r="J1104" s="41">
        <v>51</v>
      </c>
      <c r="K1104">
        <f t="shared" si="242"/>
        <v>171.19500000000005</v>
      </c>
      <c r="L1104">
        <f t="shared" si="234"/>
        <v>189.21999999999997</v>
      </c>
      <c r="M1104" s="26">
        <f>AVERAGE(K1104:L1104)</f>
        <v>180.20750000000001</v>
      </c>
      <c r="N1104" s="27">
        <f>AVERAGE(M1104:M1106)</f>
        <v>161.0301666666667</v>
      </c>
      <c r="AD1104" s="42">
        <f>N1104</f>
        <v>161.0301666666667</v>
      </c>
      <c r="AE1104" s="31">
        <f>O1084</f>
        <v>153.05702777777779</v>
      </c>
      <c r="AF1104" s="37">
        <f t="shared" si="241"/>
        <v>165.75689686634834</v>
      </c>
      <c r="AG1104" s="37">
        <f t="shared" si="241"/>
        <v>140.35715868920724</v>
      </c>
    </row>
    <row r="1105" spans="1:33" ht="17" thickTop="1" thickBot="1" x14ac:dyDescent="0.25">
      <c r="A1105" s="33" t="s">
        <v>222</v>
      </c>
      <c r="D1105">
        <v>2</v>
      </c>
      <c r="E1105" s="43">
        <v>1909.2</v>
      </c>
      <c r="F1105" s="43"/>
      <c r="G1105" s="25">
        <f>F1105/E1105</f>
        <v>0</v>
      </c>
      <c r="H1105" s="25">
        <v>145.69999999999999</v>
      </c>
      <c r="I1105" s="25">
        <v>145.69999999999999</v>
      </c>
      <c r="J1105" s="43">
        <v>56.5</v>
      </c>
      <c r="K1105">
        <f t="shared" si="242"/>
        <v>164.74500000000006</v>
      </c>
      <c r="L1105">
        <f t="shared" si="234"/>
        <v>151.93</v>
      </c>
      <c r="M1105" s="26">
        <f>AVERAGE(K1105:L1105)</f>
        <v>158.33750000000003</v>
      </c>
      <c r="AD1105">
        <f>N1104</f>
        <v>161.0301666666667</v>
      </c>
      <c r="AE1105" s="31">
        <f>O1084</f>
        <v>153.05702777777779</v>
      </c>
      <c r="AF1105" s="37">
        <f t="shared" si="241"/>
        <v>165.75689686634834</v>
      </c>
      <c r="AG1105" s="37">
        <f t="shared" si="241"/>
        <v>140.35715868920724</v>
      </c>
    </row>
    <row r="1106" spans="1:33" ht="17" thickTop="1" thickBot="1" x14ac:dyDescent="0.25">
      <c r="A1106" s="33" t="s">
        <v>223</v>
      </c>
      <c r="D1106">
        <v>3</v>
      </c>
      <c r="E1106" s="43">
        <v>11484.68</v>
      </c>
      <c r="F1106" s="43"/>
      <c r="G1106" s="25">
        <v>149.69999999999999</v>
      </c>
      <c r="H1106" s="25">
        <v>59.3</v>
      </c>
      <c r="I1106" s="25">
        <v>149.69999999999999</v>
      </c>
      <c r="J1106" s="25">
        <v>59.3</v>
      </c>
      <c r="K1106">
        <f t="shared" si="242"/>
        <v>156.14500000000004</v>
      </c>
      <c r="L1106">
        <f t="shared" si="234"/>
        <v>132.94600000000003</v>
      </c>
      <c r="M1106" s="26">
        <f>AVERAGE(K1106:L1106)</f>
        <v>144.54550000000003</v>
      </c>
      <c r="AD1106">
        <f>N1104</f>
        <v>161.0301666666667</v>
      </c>
      <c r="AE1106" s="31">
        <f>O1084</f>
        <v>153.05702777777779</v>
      </c>
      <c r="AF1106" s="37">
        <f t="shared" si="241"/>
        <v>165.75689686634834</v>
      </c>
      <c r="AG1106" s="37">
        <f t="shared" si="241"/>
        <v>140.35715868920724</v>
      </c>
    </row>
    <row r="1107" spans="1:33" ht="17" thickTop="1" thickBot="1" x14ac:dyDescent="0.25">
      <c r="D1107" t="s">
        <v>208</v>
      </c>
      <c r="E1107">
        <f>AVERAGE(E1104:E1106)</f>
        <v>4512.1933333333336</v>
      </c>
      <c r="F1107">
        <f>AVERAGE(F1104:F1106)</f>
        <v>51</v>
      </c>
      <c r="G1107" s="25">
        <f>F1107/E1107</f>
        <v>1.1302707183055099E-2</v>
      </c>
      <c r="H1107" s="25" t="str">
        <f>IF(G1107&lt;1.5, "F", "G")</f>
        <v>F</v>
      </c>
      <c r="I1107">
        <f>AVERAGE(I1104:I1106)</f>
        <v>146.03333333333333</v>
      </c>
      <c r="J1107">
        <f>AVERAGE(J1104:J1106)</f>
        <v>55.6</v>
      </c>
      <c r="K1107">
        <f t="shared" si="242"/>
        <v>164.02833333333336</v>
      </c>
      <c r="L1107">
        <f t="shared" si="234"/>
        <v>158.03199999999998</v>
      </c>
      <c r="M1107" s="26"/>
    </row>
    <row r="1108" spans="1:33" s="25" customFormat="1" ht="17" thickTop="1" thickBot="1" x14ac:dyDescent="0.25">
      <c r="A1108" s="23" t="s">
        <v>204</v>
      </c>
      <c r="B1108" s="24" t="s">
        <v>273</v>
      </c>
      <c r="C1108" s="25">
        <v>1</v>
      </c>
      <c r="D1108" s="25">
        <v>1</v>
      </c>
      <c r="E1108" s="25">
        <v>5399.44</v>
      </c>
      <c r="G1108" s="25">
        <f>F1108/E1108</f>
        <v>0</v>
      </c>
      <c r="H1108" s="25">
        <v>134.69999999999999</v>
      </c>
      <c r="I1108" s="25">
        <v>134.69999999999999</v>
      </c>
      <c r="J1108" s="25">
        <v>51</v>
      </c>
      <c r="K1108" s="25">
        <f t="shared" si="242"/>
        <v>188.39500000000004</v>
      </c>
      <c r="L1108" s="25">
        <f t="shared" si="234"/>
        <v>189.21999999999997</v>
      </c>
      <c r="M1108" s="26">
        <f>AVERAGE(K1108:L1108)</f>
        <v>188.8075</v>
      </c>
      <c r="N1108" s="27">
        <f>AVERAGE(M1108:M1110)</f>
        <v>190.93516666666667</v>
      </c>
      <c r="O1108" s="45">
        <f>AVERAGE(N1108,N1112,N1116,N1120,N1124,N1128)</f>
        <v>190.12275</v>
      </c>
      <c r="P1108" s="25">
        <f>AVERAGE(K1108:K1110,K1112:K1114,K1116:K1118,K1120:K1122,K1124:K1126,K1128:K1130)</f>
        <v>190.72416666666672</v>
      </c>
      <c r="Q1108" s="25">
        <f>AVERAGE(L1108:L1110,L1112:L1114,L1116:L1118,L1120:L1122,L1124:L1126,L1128:L1130)</f>
        <v>189.5213333333333</v>
      </c>
      <c r="S1108" s="46">
        <f>_xlfn.STDEV.S(M1108:M1110,M1112:M1114,M1116,M1120:M1122,M1124:M1126,M1128:M1130, M1118, M1117)</f>
        <v>11.287116109360101</v>
      </c>
      <c r="T1108">
        <f t="shared" ref="T1108:U1108" si="243">AVERAGE(I1108:I1131)</f>
        <v>133.61666666666665</v>
      </c>
      <c r="U1108">
        <f t="shared" si="243"/>
        <v>50.955555555555549</v>
      </c>
      <c r="AD1108" s="31">
        <f>$N$1108</f>
        <v>190.93516666666667</v>
      </c>
      <c r="AE1108" s="31">
        <f>O1108</f>
        <v>190.12275</v>
      </c>
      <c r="AF1108" s="47">
        <f>O1108+S1108</f>
        <v>201.40986610936011</v>
      </c>
      <c r="AG1108" s="47">
        <f>O1108-S1108</f>
        <v>178.83563389063988</v>
      </c>
    </row>
    <row r="1109" spans="1:33" ht="17" thickTop="1" thickBot="1" x14ac:dyDescent="0.25">
      <c r="A1109" s="33" t="s">
        <v>206</v>
      </c>
      <c r="D1109">
        <v>2</v>
      </c>
      <c r="E1109">
        <v>6615.94</v>
      </c>
      <c r="G1109" s="25">
        <v>134.69999999999999</v>
      </c>
      <c r="H1109" s="25">
        <v>49.4</v>
      </c>
      <c r="I1109" s="25">
        <v>134.69999999999999</v>
      </c>
      <c r="J1109" s="25">
        <v>49.4</v>
      </c>
      <c r="K1109">
        <f t="shared" si="242"/>
        <v>188.39500000000004</v>
      </c>
      <c r="L1109">
        <f t="shared" si="234"/>
        <v>200.06799999999998</v>
      </c>
      <c r="M1109" s="26">
        <f>AVERAGE(K1109:L1109)</f>
        <v>194.23150000000001</v>
      </c>
      <c r="AD1109">
        <f>N1108</f>
        <v>190.93516666666667</v>
      </c>
      <c r="AE1109" s="31">
        <f>O1108</f>
        <v>190.12275</v>
      </c>
      <c r="AF1109" s="37">
        <f t="shared" ref="AF1109:AG1124" si="244">AF1108</f>
        <v>201.40986610936011</v>
      </c>
      <c r="AG1109" s="37">
        <f t="shared" si="244"/>
        <v>178.83563389063988</v>
      </c>
    </row>
    <row r="1110" spans="1:33" ht="17" thickTop="1" thickBot="1" x14ac:dyDescent="0.25">
      <c r="A1110" s="33" t="s">
        <v>207</v>
      </c>
      <c r="D1110">
        <v>3</v>
      </c>
      <c r="E1110">
        <v>7197.21</v>
      </c>
      <c r="G1110" s="25">
        <f>F1110/E1110</f>
        <v>0</v>
      </c>
      <c r="H1110" s="25" t="str">
        <f>IF(G1110&lt;1.5, "F", "G")</f>
        <v>F</v>
      </c>
      <c r="I1110" s="38">
        <v>135.69999999999999</v>
      </c>
      <c r="J1110" s="38">
        <v>50.4</v>
      </c>
      <c r="K1110">
        <f t="shared" si="242"/>
        <v>186.24500000000006</v>
      </c>
      <c r="L1110">
        <f t="shared" si="234"/>
        <v>193.28800000000001</v>
      </c>
      <c r="M1110" s="26">
        <f>AVERAGE(K1110:L1110)</f>
        <v>189.76650000000004</v>
      </c>
      <c r="AD1110">
        <f>N1108</f>
        <v>190.93516666666667</v>
      </c>
      <c r="AE1110" s="31">
        <f>O1108</f>
        <v>190.12275</v>
      </c>
      <c r="AF1110" s="37">
        <f t="shared" si="244"/>
        <v>201.40986610936011</v>
      </c>
      <c r="AG1110" s="37">
        <f t="shared" si="244"/>
        <v>178.83563389063988</v>
      </c>
    </row>
    <row r="1111" spans="1:33" ht="17" thickTop="1" thickBot="1" x14ac:dyDescent="0.25">
      <c r="D1111" t="s">
        <v>208</v>
      </c>
      <c r="E1111">
        <f>AVERAGE(E1108:E1110)</f>
        <v>6404.1966666666667</v>
      </c>
      <c r="F1111" t="e">
        <f>AVERAGE(F1108:F1110)</f>
        <v>#DIV/0!</v>
      </c>
      <c r="G1111" s="25" t="e">
        <f>F1111/E1111</f>
        <v>#DIV/0!</v>
      </c>
      <c r="H1111" s="25" t="e">
        <f>IF(G1111&lt;1.5, "F", "G")</f>
        <v>#DIV/0!</v>
      </c>
      <c r="I1111">
        <f>AVERAGE(I1108:I1110)</f>
        <v>135.03333333333333</v>
      </c>
      <c r="J1111">
        <f>AVERAGE(J1108:J1110)</f>
        <v>50.266666666666673</v>
      </c>
      <c r="K1111">
        <f t="shared" si="242"/>
        <v>187.67833333333334</v>
      </c>
      <c r="L1111">
        <f t="shared" si="234"/>
        <v>194.19199999999995</v>
      </c>
      <c r="M1111" s="26"/>
      <c r="AE1111" s="31">
        <f>O1108</f>
        <v>190.12275</v>
      </c>
      <c r="AF1111" s="37">
        <f t="shared" si="244"/>
        <v>201.40986610936011</v>
      </c>
      <c r="AG1111" s="37">
        <f t="shared" si="244"/>
        <v>178.83563389063988</v>
      </c>
    </row>
    <row r="1112" spans="1:33" ht="17" thickTop="1" thickBot="1" x14ac:dyDescent="0.25">
      <c r="A1112" s="33" t="s">
        <v>209</v>
      </c>
      <c r="C1112" s="29">
        <v>2</v>
      </c>
      <c r="D1112" s="29">
        <v>1</v>
      </c>
      <c r="E1112">
        <v>4757.5200000000004</v>
      </c>
      <c r="G1112" s="25">
        <f>F1112/E1112</f>
        <v>0</v>
      </c>
      <c r="H1112" s="25">
        <v>139.69999999999999</v>
      </c>
      <c r="I1112" s="25">
        <v>139.69999999999999</v>
      </c>
      <c r="J1112" s="38">
        <v>52.8</v>
      </c>
      <c r="K1112">
        <f t="shared" si="242"/>
        <v>177.64500000000004</v>
      </c>
      <c r="L1112">
        <f t="shared" si="234"/>
        <v>177.01600000000002</v>
      </c>
      <c r="M1112" s="26">
        <f>AVERAGE(K1112:L1112)</f>
        <v>177.33050000000003</v>
      </c>
      <c r="N1112" s="27">
        <f>AVERAGE(M1112:M1114)</f>
        <v>174.5635</v>
      </c>
      <c r="AD1112" s="39">
        <f>$N$1112</f>
        <v>174.5635</v>
      </c>
      <c r="AE1112" s="31">
        <f>O1108</f>
        <v>190.12275</v>
      </c>
      <c r="AF1112" s="37">
        <f t="shared" si="244"/>
        <v>201.40986610936011</v>
      </c>
      <c r="AG1112" s="37">
        <f t="shared" si="244"/>
        <v>178.83563389063988</v>
      </c>
    </row>
    <row r="1113" spans="1:33" ht="17" thickTop="1" thickBot="1" x14ac:dyDescent="0.25">
      <c r="A1113" s="33" t="s">
        <v>210</v>
      </c>
      <c r="D1113">
        <v>2</v>
      </c>
      <c r="E1113">
        <v>7849.64</v>
      </c>
      <c r="G1113" s="25">
        <v>140.69999999999999</v>
      </c>
      <c r="H1113" s="25">
        <v>55.4</v>
      </c>
      <c r="I1113" s="25">
        <v>140.69999999999999</v>
      </c>
      <c r="J1113" s="25">
        <v>55.4</v>
      </c>
      <c r="K1113">
        <f t="shared" si="242"/>
        <v>175.49500000000006</v>
      </c>
      <c r="L1113">
        <f t="shared" si="234"/>
        <v>159.38799999999998</v>
      </c>
      <c r="M1113" s="26">
        <f>AVERAGE(K1113:L1113)</f>
        <v>167.44150000000002</v>
      </c>
      <c r="AD1113" s="39">
        <f>$N$1112</f>
        <v>174.5635</v>
      </c>
      <c r="AE1113" s="31">
        <f>O1108</f>
        <v>190.12275</v>
      </c>
      <c r="AF1113" s="37">
        <f t="shared" si="244"/>
        <v>201.40986610936011</v>
      </c>
      <c r="AG1113" s="37">
        <f t="shared" si="244"/>
        <v>178.83563389063988</v>
      </c>
    </row>
    <row r="1114" spans="1:33" ht="17" thickTop="1" thickBot="1" x14ac:dyDescent="0.25">
      <c r="A1114" s="33" t="s">
        <v>211</v>
      </c>
      <c r="D1114">
        <v>3</v>
      </c>
      <c r="E1114">
        <v>6859.44</v>
      </c>
      <c r="G1114" s="25">
        <f>F1114/E1114</f>
        <v>0</v>
      </c>
      <c r="H1114" s="25" t="str">
        <f>IF(G1114&lt;1.5, "F", "G")</f>
        <v>F</v>
      </c>
      <c r="I1114" s="38">
        <v>135.69999999999999</v>
      </c>
      <c r="J1114" s="38">
        <v>53.6</v>
      </c>
      <c r="K1114">
        <f t="shared" si="242"/>
        <v>186.24500000000006</v>
      </c>
      <c r="L1114">
        <f t="shared" si="234"/>
        <v>171.59199999999998</v>
      </c>
      <c r="M1114" s="26">
        <f>AVERAGE(K1114:L1114)</f>
        <v>178.91850000000002</v>
      </c>
      <c r="AD1114" s="39">
        <f>$N$1112</f>
        <v>174.5635</v>
      </c>
      <c r="AE1114" s="31">
        <f>O1108</f>
        <v>190.12275</v>
      </c>
      <c r="AF1114" s="37">
        <f t="shared" si="244"/>
        <v>201.40986610936011</v>
      </c>
      <c r="AG1114" s="37">
        <f t="shared" si="244"/>
        <v>178.83563389063988</v>
      </c>
    </row>
    <row r="1115" spans="1:33" ht="17" thickTop="1" thickBot="1" x14ac:dyDescent="0.25">
      <c r="D1115" t="s">
        <v>208</v>
      </c>
      <c r="E1115">
        <f>AVERAGE(E1112:E1114)</f>
        <v>6488.8666666666659</v>
      </c>
      <c r="F1115" t="e">
        <f>AVERAGE(F1112:F1114)</f>
        <v>#DIV/0!</v>
      </c>
      <c r="G1115" s="25" t="e">
        <f>F1115/E1115</f>
        <v>#DIV/0!</v>
      </c>
      <c r="H1115" s="25" t="e">
        <f>IF(G1115&lt;1.5, "F", "G")</f>
        <v>#DIV/0!</v>
      </c>
      <c r="I1115">
        <f>AVERAGE(I1112:I1114)</f>
        <v>138.69999999999999</v>
      </c>
      <c r="J1115">
        <f>AVERAGE(J1112:J1114)</f>
        <v>53.93333333333333</v>
      </c>
      <c r="K1115">
        <f t="shared" si="242"/>
        <v>179.79500000000002</v>
      </c>
      <c r="L1115">
        <f t="shared" si="234"/>
        <v>169.33199999999999</v>
      </c>
      <c r="M1115" s="26"/>
      <c r="AE1115" s="31">
        <f>O1108</f>
        <v>190.12275</v>
      </c>
      <c r="AF1115" s="37">
        <f t="shared" si="244"/>
        <v>201.40986610936011</v>
      </c>
      <c r="AG1115" s="37">
        <f t="shared" si="244"/>
        <v>178.83563389063988</v>
      </c>
    </row>
    <row r="1116" spans="1:33" ht="17" thickTop="1" thickBot="1" x14ac:dyDescent="0.25">
      <c r="A1116" s="33" t="s">
        <v>212</v>
      </c>
      <c r="C1116" s="29">
        <v>3</v>
      </c>
      <c r="D1116" s="29">
        <v>1</v>
      </c>
      <c r="E1116" s="29">
        <v>4428.38</v>
      </c>
      <c r="F1116" s="29"/>
      <c r="G1116" s="25">
        <v>126.7</v>
      </c>
      <c r="H1116" s="25">
        <v>47.5</v>
      </c>
      <c r="I1116" s="25">
        <v>126.7</v>
      </c>
      <c r="J1116" s="25">
        <v>47.5</v>
      </c>
      <c r="K1116">
        <f t="shared" si="242"/>
        <v>205.59500000000003</v>
      </c>
      <c r="L1116">
        <f t="shared" si="234"/>
        <v>212.95</v>
      </c>
      <c r="M1116" s="26">
        <f>AVERAGE(K1116:L1116)</f>
        <v>209.27250000000001</v>
      </c>
      <c r="N1116" s="27">
        <f>AVERAGE(M1116:M1118)</f>
        <v>207.91650000000001</v>
      </c>
      <c r="AD1116" s="39">
        <f>N1116</f>
        <v>207.91650000000001</v>
      </c>
      <c r="AE1116" s="31">
        <f>O1108</f>
        <v>190.12275</v>
      </c>
      <c r="AF1116" s="37">
        <f t="shared" si="244"/>
        <v>201.40986610936011</v>
      </c>
      <c r="AG1116" s="37">
        <f t="shared" si="244"/>
        <v>178.83563389063988</v>
      </c>
    </row>
    <row r="1117" spans="1:33" ht="17" thickTop="1" thickBot="1" x14ac:dyDescent="0.25">
      <c r="A1117" s="33" t="s">
        <v>213</v>
      </c>
      <c r="D1117">
        <v>2</v>
      </c>
      <c r="E1117" s="38">
        <v>6706.05</v>
      </c>
      <c r="F1117" s="38"/>
      <c r="G1117" s="25">
        <v>125.7</v>
      </c>
      <c r="H1117" s="25">
        <v>47.2</v>
      </c>
      <c r="I1117" s="25">
        <v>125.7</v>
      </c>
      <c r="J1117" s="25">
        <v>47.2</v>
      </c>
      <c r="K1117">
        <f t="shared" si="242"/>
        <v>207.745</v>
      </c>
      <c r="L1117">
        <f t="shared" si="234"/>
        <v>214.98399999999998</v>
      </c>
      <c r="M1117" s="26">
        <f>AVERAGE(K1117:L1117)</f>
        <v>211.36449999999999</v>
      </c>
      <c r="AD1117">
        <f>N1116</f>
        <v>207.91650000000001</v>
      </c>
      <c r="AE1117" s="31">
        <f>O1108</f>
        <v>190.12275</v>
      </c>
      <c r="AF1117" s="37">
        <f t="shared" si="244"/>
        <v>201.40986610936011</v>
      </c>
      <c r="AG1117" s="37">
        <f t="shared" si="244"/>
        <v>178.83563389063988</v>
      </c>
    </row>
    <row r="1118" spans="1:33" ht="17" thickTop="1" thickBot="1" x14ac:dyDescent="0.25">
      <c r="A1118" s="33" t="s">
        <v>214</v>
      </c>
      <c r="D1118">
        <v>3</v>
      </c>
      <c r="E1118" s="25">
        <v>125.7</v>
      </c>
      <c r="F1118" s="25">
        <v>47.2</v>
      </c>
      <c r="G1118" s="25">
        <v>127.7</v>
      </c>
      <c r="H1118" s="25">
        <v>49</v>
      </c>
      <c r="I1118" s="25">
        <v>127.7</v>
      </c>
      <c r="J1118" s="25">
        <v>49</v>
      </c>
      <c r="K1118">
        <f t="shared" si="242"/>
        <v>203.44499999999999</v>
      </c>
      <c r="L1118">
        <f t="shared" si="234"/>
        <v>202.77999999999997</v>
      </c>
      <c r="M1118" s="26">
        <f>AVERAGE(K1118:L1118)</f>
        <v>203.11249999999998</v>
      </c>
      <c r="AD1118">
        <f>N1116</f>
        <v>207.91650000000001</v>
      </c>
      <c r="AE1118" s="31">
        <f>O1108</f>
        <v>190.12275</v>
      </c>
      <c r="AF1118" s="37">
        <f t="shared" si="244"/>
        <v>201.40986610936011</v>
      </c>
      <c r="AG1118" s="37">
        <f t="shared" si="244"/>
        <v>178.83563389063988</v>
      </c>
    </row>
    <row r="1119" spans="1:33" ht="17" thickTop="1" thickBot="1" x14ac:dyDescent="0.25">
      <c r="D1119" t="s">
        <v>208</v>
      </c>
      <c r="E1119">
        <f>AVERAGE(E1116:E1118)</f>
        <v>3753.376666666667</v>
      </c>
      <c r="F1119">
        <f>AVERAGE(F1116:F1118)</f>
        <v>47.2</v>
      </c>
      <c r="G1119" s="25">
        <f>F1119/E1119</f>
        <v>1.2575343268683398E-2</v>
      </c>
      <c r="H1119" s="25" t="str">
        <f>IF(G1119&lt;1.5, "F", "G")</f>
        <v>F</v>
      </c>
      <c r="I1119">
        <f>AVERAGE(I1116:I1118)</f>
        <v>126.7</v>
      </c>
      <c r="J1119">
        <f>AVERAGE(J1116:J1118)</f>
        <v>47.9</v>
      </c>
      <c r="K1119">
        <f t="shared" si="242"/>
        <v>205.59500000000003</v>
      </c>
      <c r="L1119">
        <f t="shared" si="234"/>
        <v>210.238</v>
      </c>
      <c r="M1119" s="26"/>
      <c r="AE1119" s="31">
        <f>O1108</f>
        <v>190.12275</v>
      </c>
      <c r="AF1119" s="37">
        <f t="shared" si="244"/>
        <v>201.40986610936011</v>
      </c>
      <c r="AG1119" s="37">
        <f t="shared" si="244"/>
        <v>178.83563389063988</v>
      </c>
    </row>
    <row r="1120" spans="1:33" ht="17" thickTop="1" thickBot="1" x14ac:dyDescent="0.25">
      <c r="A1120" s="33" t="s">
        <v>215</v>
      </c>
      <c r="C1120" s="29">
        <v>4</v>
      </c>
      <c r="D1120" s="29">
        <v>1</v>
      </c>
      <c r="E1120" s="29">
        <v>6420.9</v>
      </c>
      <c r="F1120" s="29"/>
      <c r="G1120" s="25">
        <v>129.69999999999999</v>
      </c>
      <c r="H1120" s="25">
        <v>49.8</v>
      </c>
      <c r="I1120" s="25">
        <v>129.69999999999999</v>
      </c>
      <c r="J1120" s="25">
        <v>49.8</v>
      </c>
      <c r="K1120">
        <f t="shared" si="242"/>
        <v>199.14500000000004</v>
      </c>
      <c r="L1120">
        <f t="shared" si="234"/>
        <v>197.35599999999999</v>
      </c>
      <c r="M1120" s="26">
        <f>AVERAGE(K1120:L1120)</f>
        <v>198.25050000000002</v>
      </c>
      <c r="N1120" s="27">
        <f>AVERAGE(M1120:M1122)</f>
        <v>193.72200000000001</v>
      </c>
      <c r="AD1120" s="39">
        <f>N1120</f>
        <v>193.72200000000001</v>
      </c>
      <c r="AE1120" s="31">
        <f>O1108</f>
        <v>190.12275</v>
      </c>
      <c r="AF1120" s="37">
        <f t="shared" si="244"/>
        <v>201.40986610936011</v>
      </c>
      <c r="AG1120" s="37">
        <f t="shared" si="244"/>
        <v>178.83563389063988</v>
      </c>
    </row>
    <row r="1121" spans="1:33" ht="17" thickTop="1" thickBot="1" x14ac:dyDescent="0.25">
      <c r="A1121" s="33" t="s">
        <v>216</v>
      </c>
      <c r="D1121">
        <v>2</v>
      </c>
      <c r="E1121" s="38">
        <v>4601.8900000000003</v>
      </c>
      <c r="F1121" s="38"/>
      <c r="G1121" s="25">
        <f>F1121/E1121</f>
        <v>0</v>
      </c>
      <c r="H1121" s="25" t="str">
        <f>IF(G1121&lt;1.5, "F", "G")</f>
        <v>F</v>
      </c>
      <c r="I1121" s="38">
        <v>131.69999999999999</v>
      </c>
      <c r="J1121" s="38">
        <v>50.5</v>
      </c>
      <c r="K1121">
        <f t="shared" si="242"/>
        <v>194.84500000000003</v>
      </c>
      <c r="L1121">
        <f t="shared" si="234"/>
        <v>192.61</v>
      </c>
      <c r="M1121" s="26">
        <f>AVERAGE(K1121:L1121)</f>
        <v>193.72750000000002</v>
      </c>
      <c r="AD1121">
        <f>N1120</f>
        <v>193.72200000000001</v>
      </c>
      <c r="AE1121" s="31">
        <f>O1108</f>
        <v>190.12275</v>
      </c>
      <c r="AF1121" s="37">
        <f t="shared" si="244"/>
        <v>201.40986610936011</v>
      </c>
      <c r="AG1121" s="37">
        <f t="shared" si="244"/>
        <v>178.83563389063988</v>
      </c>
    </row>
    <row r="1122" spans="1:33" ht="17" thickTop="1" thickBot="1" x14ac:dyDescent="0.25">
      <c r="A1122" s="33" t="s">
        <v>217</v>
      </c>
      <c r="D1122">
        <v>3</v>
      </c>
      <c r="E1122" s="38">
        <v>4601.8900000000003</v>
      </c>
      <c r="F1122" s="38"/>
      <c r="G1122" s="25">
        <f>F1122/E1122</f>
        <v>0</v>
      </c>
      <c r="H1122" s="25" t="str">
        <f>IF(G1122&lt;1.5, "F", "G")</f>
        <v>F</v>
      </c>
      <c r="I1122" s="38">
        <v>133.4</v>
      </c>
      <c r="J1122" s="38">
        <v>51.3</v>
      </c>
      <c r="K1122">
        <f t="shared" si="242"/>
        <v>191.19</v>
      </c>
      <c r="L1122">
        <f t="shared" si="234"/>
        <v>187.18599999999998</v>
      </c>
      <c r="M1122" s="26">
        <f>AVERAGE(K1122:L1122)</f>
        <v>189.18799999999999</v>
      </c>
      <c r="AD1122">
        <f>N1120</f>
        <v>193.72200000000001</v>
      </c>
      <c r="AE1122" s="31">
        <f>O1108</f>
        <v>190.12275</v>
      </c>
      <c r="AF1122" s="37">
        <f t="shared" si="244"/>
        <v>201.40986610936011</v>
      </c>
      <c r="AG1122" s="37">
        <f t="shared" si="244"/>
        <v>178.83563389063988</v>
      </c>
    </row>
    <row r="1123" spans="1:33" ht="17" thickTop="1" thickBot="1" x14ac:dyDescent="0.25">
      <c r="D1123" t="s">
        <v>208</v>
      </c>
      <c r="E1123">
        <f>AVERAGE(E1120:E1122)</f>
        <v>5208.2266666666665</v>
      </c>
      <c r="F1123" t="e">
        <f>AVERAGE(F1120:F1122)</f>
        <v>#DIV/0!</v>
      </c>
      <c r="G1123" s="25" t="e">
        <f>F1123/E1123</f>
        <v>#DIV/0!</v>
      </c>
      <c r="H1123" s="25" t="e">
        <f>IF(G1123&lt;1.5, "F", "G")</f>
        <v>#DIV/0!</v>
      </c>
      <c r="I1123">
        <f>AVERAGE(I1120:I1122)</f>
        <v>131.6</v>
      </c>
      <c r="J1123">
        <f>AVERAGE(J1120:J1122)</f>
        <v>50.533333333333331</v>
      </c>
      <c r="K1123">
        <f t="shared" si="242"/>
        <v>195.06</v>
      </c>
      <c r="L1123">
        <f t="shared" si="234"/>
        <v>192.38400000000001</v>
      </c>
      <c r="M1123" s="26"/>
      <c r="AE1123" s="31">
        <f>O1108</f>
        <v>190.12275</v>
      </c>
      <c r="AF1123" s="37">
        <f t="shared" si="244"/>
        <v>201.40986610936011</v>
      </c>
      <c r="AG1123" s="37">
        <f t="shared" si="244"/>
        <v>178.83563389063988</v>
      </c>
    </row>
    <row r="1124" spans="1:33" ht="17" thickTop="1" thickBot="1" x14ac:dyDescent="0.25">
      <c r="A1124" s="33" t="s">
        <v>218</v>
      </c>
      <c r="C1124" s="29">
        <v>5</v>
      </c>
      <c r="D1124" s="29">
        <v>1</v>
      </c>
      <c r="E1124" s="29">
        <v>3073.86</v>
      </c>
      <c r="F1124" s="29"/>
      <c r="G1124" s="25">
        <v>131.4</v>
      </c>
      <c r="H1124" s="25">
        <v>52.8</v>
      </c>
      <c r="I1124" s="25">
        <v>131.4</v>
      </c>
      <c r="J1124" s="25">
        <v>52.8</v>
      </c>
      <c r="K1124">
        <f t="shared" si="242"/>
        <v>195.49</v>
      </c>
      <c r="L1124">
        <f t="shared" si="234"/>
        <v>177.01600000000002</v>
      </c>
      <c r="M1124" s="26">
        <f>AVERAGE(K1124:L1124)</f>
        <v>186.25300000000001</v>
      </c>
      <c r="N1124" s="27">
        <f>AVERAGE(M1124:M1126)</f>
        <v>191.53366666666668</v>
      </c>
      <c r="AD1124" s="39">
        <f>N1124</f>
        <v>191.53366666666668</v>
      </c>
      <c r="AE1124" s="31">
        <f>O1108</f>
        <v>190.12275</v>
      </c>
      <c r="AF1124" s="37">
        <f t="shared" si="244"/>
        <v>201.40986610936011</v>
      </c>
      <c r="AG1124" s="37">
        <f t="shared" si="244"/>
        <v>178.83563389063988</v>
      </c>
    </row>
    <row r="1125" spans="1:33" ht="17" thickTop="1" thickBot="1" x14ac:dyDescent="0.25">
      <c r="A1125" s="33" t="s">
        <v>219</v>
      </c>
      <c r="D1125">
        <v>2</v>
      </c>
      <c r="E1125" s="38">
        <v>4005.79</v>
      </c>
      <c r="F1125" s="38"/>
      <c r="G1125" s="25">
        <v>131.1</v>
      </c>
      <c r="H1125" s="25">
        <v>50.6</v>
      </c>
      <c r="I1125" s="25">
        <v>131.1</v>
      </c>
      <c r="J1125" s="25">
        <v>50.6</v>
      </c>
      <c r="K1125">
        <f t="shared" si="242"/>
        <v>196.13500000000005</v>
      </c>
      <c r="L1125">
        <f t="shared" si="234"/>
        <v>191.93199999999996</v>
      </c>
      <c r="M1125" s="26">
        <f>AVERAGE(K1125:L1125)</f>
        <v>194.0335</v>
      </c>
      <c r="AD1125">
        <f>N1124</f>
        <v>191.53366666666668</v>
      </c>
      <c r="AE1125" s="31">
        <f>O1108</f>
        <v>190.12275</v>
      </c>
      <c r="AF1125" s="37">
        <f t="shared" ref="AF1125:AG1130" si="245">AF1124</f>
        <v>201.40986610936011</v>
      </c>
      <c r="AG1125" s="37">
        <f t="shared" si="245"/>
        <v>178.83563389063988</v>
      </c>
    </row>
    <row r="1126" spans="1:33" ht="17" thickTop="1" thickBot="1" x14ac:dyDescent="0.25">
      <c r="A1126" s="33" t="s">
        <v>220</v>
      </c>
      <c r="D1126">
        <v>3</v>
      </c>
      <c r="E1126" s="38">
        <v>3428.08</v>
      </c>
      <c r="F1126" s="38"/>
      <c r="G1126" s="25">
        <f>F1126/E1126</f>
        <v>0</v>
      </c>
      <c r="H1126" s="25">
        <v>132.1</v>
      </c>
      <c r="I1126" s="25">
        <v>132.1</v>
      </c>
      <c r="J1126" s="38">
        <v>50.2</v>
      </c>
      <c r="K1126">
        <f t="shared" si="242"/>
        <v>193.98500000000001</v>
      </c>
      <c r="L1126">
        <f t="shared" si="234"/>
        <v>194.64399999999995</v>
      </c>
      <c r="M1126" s="48">
        <f>AVERAGE(K1126:L1126)</f>
        <v>194.31449999999998</v>
      </c>
      <c r="AD1126">
        <f>N1124</f>
        <v>191.53366666666668</v>
      </c>
      <c r="AE1126" s="31">
        <f>O1108</f>
        <v>190.12275</v>
      </c>
      <c r="AF1126" s="37">
        <f t="shared" si="245"/>
        <v>201.40986610936011</v>
      </c>
      <c r="AG1126" s="37">
        <f t="shared" si="245"/>
        <v>178.83563389063988</v>
      </c>
    </row>
    <row r="1127" spans="1:33" ht="17" thickTop="1" thickBot="1" x14ac:dyDescent="0.25">
      <c r="D1127" t="s">
        <v>208</v>
      </c>
      <c r="E1127">
        <f>AVERAGE(E1124:E1126)</f>
        <v>3502.5766666666664</v>
      </c>
      <c r="F1127" t="e">
        <f>AVERAGE(F1124:F1126)</f>
        <v>#DIV/0!</v>
      </c>
      <c r="G1127" s="25" t="e">
        <f>F1127/E1127</f>
        <v>#DIV/0!</v>
      </c>
      <c r="H1127" s="25" t="e">
        <f>IF(G1127&lt;1.5, "F", "G")</f>
        <v>#DIV/0!</v>
      </c>
      <c r="I1127">
        <f>AVERAGE(I1124:I1126)</f>
        <v>131.53333333333333</v>
      </c>
      <c r="J1127">
        <f>AVERAGE(J1124:J1126)</f>
        <v>51.20000000000001</v>
      </c>
      <c r="K1127">
        <f t="shared" si="242"/>
        <v>195.20333333333338</v>
      </c>
      <c r="L1127">
        <f t="shared" si="234"/>
        <v>187.86399999999992</v>
      </c>
      <c r="M1127" s="26"/>
      <c r="AE1127" s="31">
        <f>O1108</f>
        <v>190.12275</v>
      </c>
      <c r="AF1127" s="37">
        <f t="shared" si="245"/>
        <v>201.40986610936011</v>
      </c>
      <c r="AG1127" s="37">
        <f t="shared" si="245"/>
        <v>178.83563389063988</v>
      </c>
    </row>
    <row r="1128" spans="1:33" ht="17" thickTop="1" thickBot="1" x14ac:dyDescent="0.25">
      <c r="A1128" s="33" t="s">
        <v>221</v>
      </c>
      <c r="C1128" s="41">
        <v>6</v>
      </c>
      <c r="D1128" s="41">
        <v>1</v>
      </c>
      <c r="E1128" s="41"/>
      <c r="F1128" s="41"/>
      <c r="G1128" s="25" t="e">
        <f>F1128/E1128</f>
        <v>#DIV/0!</v>
      </c>
      <c r="H1128" s="25" t="e">
        <f>IF(G1128&lt;1.5, "F", "G")</f>
        <v>#DIV/0!</v>
      </c>
      <c r="I1128" s="41">
        <v>138</v>
      </c>
      <c r="J1128" s="41">
        <v>51.6</v>
      </c>
      <c r="K1128">
        <f t="shared" si="242"/>
        <v>181.3</v>
      </c>
      <c r="L1128">
        <f t="shared" si="234"/>
        <v>185.15199999999999</v>
      </c>
      <c r="M1128" s="26">
        <f>AVERAGE(K1128:L1128)</f>
        <v>183.226</v>
      </c>
      <c r="N1128" s="27">
        <f>AVERAGE(M1128:M1130)</f>
        <v>182.06566666666666</v>
      </c>
      <c r="AD1128" s="42">
        <f>N1128</f>
        <v>182.06566666666666</v>
      </c>
      <c r="AE1128" s="31">
        <f>O1108</f>
        <v>190.12275</v>
      </c>
      <c r="AF1128" s="37">
        <f t="shared" si="245"/>
        <v>201.40986610936011</v>
      </c>
      <c r="AG1128" s="37">
        <f t="shared" si="245"/>
        <v>178.83563389063988</v>
      </c>
    </row>
    <row r="1129" spans="1:33" ht="17" thickTop="1" thickBot="1" x14ac:dyDescent="0.25">
      <c r="A1129" s="33" t="s">
        <v>222</v>
      </c>
      <c r="D1129">
        <v>2</v>
      </c>
      <c r="E1129" s="43">
        <v>3878.52</v>
      </c>
      <c r="F1129" s="43"/>
      <c r="G1129" s="25">
        <f>F1129/E1129</f>
        <v>0</v>
      </c>
      <c r="H1129" s="25">
        <v>140.19999999999999</v>
      </c>
      <c r="I1129" s="25">
        <v>140.19999999999999</v>
      </c>
      <c r="J1129" s="43">
        <v>52.6</v>
      </c>
      <c r="K1129">
        <f t="shared" si="242"/>
        <v>176.57000000000005</v>
      </c>
      <c r="L1129">
        <f t="shared" si="234"/>
        <v>178.37199999999996</v>
      </c>
      <c r="M1129" s="26">
        <f>AVERAGE(K1129:L1129)</f>
        <v>177.471</v>
      </c>
      <c r="AD1129">
        <f>N1128</f>
        <v>182.06566666666666</v>
      </c>
      <c r="AE1129" s="31">
        <f>O1108</f>
        <v>190.12275</v>
      </c>
      <c r="AF1129" s="37">
        <f t="shared" si="245"/>
        <v>201.40986610936011</v>
      </c>
      <c r="AG1129" s="37">
        <f t="shared" si="245"/>
        <v>178.83563389063988</v>
      </c>
    </row>
    <row r="1130" spans="1:33" ht="17" thickTop="1" thickBot="1" x14ac:dyDescent="0.25">
      <c r="A1130" s="33" t="s">
        <v>223</v>
      </c>
      <c r="D1130">
        <v>3</v>
      </c>
      <c r="E1130" s="43">
        <v>10305.040000000001</v>
      </c>
      <c r="F1130" s="43"/>
      <c r="G1130" s="25">
        <v>136.19999999999999</v>
      </c>
      <c r="H1130" s="25">
        <v>51.5</v>
      </c>
      <c r="I1130" s="25">
        <v>136.19999999999999</v>
      </c>
      <c r="J1130" s="25">
        <v>51.5</v>
      </c>
      <c r="K1130">
        <f t="shared" si="242"/>
        <v>185.17000000000002</v>
      </c>
      <c r="L1130">
        <f t="shared" si="234"/>
        <v>185.82999999999998</v>
      </c>
      <c r="M1130" s="26">
        <f>AVERAGE(K1130:L1130)</f>
        <v>185.5</v>
      </c>
      <c r="AD1130">
        <f>N1128</f>
        <v>182.06566666666666</v>
      </c>
      <c r="AE1130" s="31">
        <f>O1108</f>
        <v>190.12275</v>
      </c>
      <c r="AF1130" s="37">
        <f t="shared" si="245"/>
        <v>201.40986610936011</v>
      </c>
      <c r="AG1130" s="37">
        <f t="shared" si="245"/>
        <v>178.83563389063988</v>
      </c>
    </row>
    <row r="1131" spans="1:33" ht="17" thickTop="1" thickBot="1" x14ac:dyDescent="0.25">
      <c r="D1131" t="s">
        <v>208</v>
      </c>
      <c r="E1131">
        <f>AVERAGE(E1128:E1130)</f>
        <v>7091.7800000000007</v>
      </c>
      <c r="F1131" t="e">
        <f>AVERAGE(F1128:F1130)</f>
        <v>#DIV/0!</v>
      </c>
      <c r="G1131" s="25" t="e">
        <f>F1131/E1131</f>
        <v>#DIV/0!</v>
      </c>
      <c r="H1131" s="25" t="e">
        <f>IF(G1131&lt;1.5, "F", "G")</f>
        <v>#DIV/0!</v>
      </c>
      <c r="I1131">
        <f>AVERAGE(I1128:I1130)</f>
        <v>138.13333333333333</v>
      </c>
      <c r="J1131">
        <f>AVERAGE(J1128:J1130)</f>
        <v>51.9</v>
      </c>
      <c r="K1131">
        <f t="shared" si="242"/>
        <v>181.01333333333338</v>
      </c>
      <c r="L1131">
        <f t="shared" si="234"/>
        <v>183.11799999999999</v>
      </c>
      <c r="M1131" s="26"/>
    </row>
    <row r="1132" spans="1:33" s="25" customFormat="1" ht="17" thickTop="1" thickBot="1" x14ac:dyDescent="0.25">
      <c r="A1132" s="23" t="s">
        <v>204</v>
      </c>
      <c r="B1132" s="24" t="s">
        <v>274</v>
      </c>
      <c r="C1132" s="25">
        <v>1</v>
      </c>
      <c r="D1132" s="25">
        <v>1</v>
      </c>
      <c r="G1132" s="25" t="e">
        <f>F1132/E1132</f>
        <v>#DIV/0!</v>
      </c>
      <c r="H1132" s="25" t="e">
        <f>IF(G1132&lt;1.5, "F", "G")</f>
        <v>#DIV/0!</v>
      </c>
      <c r="I1132" s="25">
        <v>122.2</v>
      </c>
      <c r="J1132" s="25">
        <v>43.1</v>
      </c>
      <c r="K1132" s="25">
        <f t="shared" si="242"/>
        <v>215.26999999999998</v>
      </c>
      <c r="L1132" s="25">
        <f t="shared" si="234"/>
        <v>242.78199999999998</v>
      </c>
      <c r="M1132" s="26">
        <f>AVERAGE(K1132:L1132)</f>
        <v>229.02599999999998</v>
      </c>
      <c r="N1132" s="27">
        <f>AVERAGE(M1132:M1134)</f>
        <v>233.25433333333331</v>
      </c>
      <c r="O1132" s="45">
        <f>AVERAGE(N1132,N1136,N1140,N1144,N1148,N1152)</f>
        <v>226.86641666666665</v>
      </c>
      <c r="P1132" s="25">
        <f>AVERAGE(K1132:K1134,K1136:K1138,K1140:K1142,K1144:K1146,K1148:K1150,K1152:K1154)</f>
        <v>228.27750000000003</v>
      </c>
      <c r="Q1132" s="25">
        <f>AVERAGE(L1132:L1134,L1136:L1138,L1140:L1142,L1144:L1146,L1148:L1150,L1152:L1154)</f>
        <v>225.45533333333336</v>
      </c>
      <c r="S1132" s="46">
        <f>_xlfn.STDEV.S(M1132:M1134,M1136:M1138,M1140,M1144:M1146,M1148:M1150,M1152:M1154, M1142, M1141)</f>
        <v>9.2809524965192551</v>
      </c>
      <c r="T1132">
        <f t="shared" ref="T1132:U1132" si="246">AVERAGE(I1132:I1155)</f>
        <v>116.14999999999996</v>
      </c>
      <c r="U1132">
        <f t="shared" si="246"/>
        <v>45.655555555555559</v>
      </c>
      <c r="AD1132" s="31">
        <f>$N$1132</f>
        <v>233.25433333333331</v>
      </c>
      <c r="AE1132" s="31">
        <f>O1132</f>
        <v>226.86641666666665</v>
      </c>
      <c r="AF1132" s="47">
        <f>O1132+S1132</f>
        <v>236.14736916318591</v>
      </c>
      <c r="AG1132" s="47">
        <f>O1132-S1132</f>
        <v>217.58546417014739</v>
      </c>
    </row>
    <row r="1133" spans="1:33" ht="17" thickTop="1" thickBot="1" x14ac:dyDescent="0.25">
      <c r="A1133" s="33" t="s">
        <v>206</v>
      </c>
      <c r="D1133">
        <v>2</v>
      </c>
      <c r="E1133">
        <v>43.1</v>
      </c>
      <c r="G1133" s="25">
        <f>F1133/E1133</f>
        <v>0</v>
      </c>
      <c r="H1133" s="25">
        <v>117.2</v>
      </c>
      <c r="I1133" s="25">
        <v>117.2</v>
      </c>
      <c r="J1133">
        <v>43.6</v>
      </c>
      <c r="K1133">
        <f t="shared" si="242"/>
        <v>226.02</v>
      </c>
      <c r="L1133">
        <f t="shared" si="234"/>
        <v>239.392</v>
      </c>
      <c r="M1133" s="26">
        <f>AVERAGE(K1133:L1133)</f>
        <v>232.70600000000002</v>
      </c>
      <c r="AD1133">
        <f>N1132</f>
        <v>233.25433333333331</v>
      </c>
      <c r="AE1133" s="31">
        <f>O1132</f>
        <v>226.86641666666665</v>
      </c>
      <c r="AF1133" s="37">
        <f t="shared" ref="AF1133:AG1148" si="247">AF1132</f>
        <v>236.14736916318591</v>
      </c>
      <c r="AG1133" s="37">
        <f t="shared" si="247"/>
        <v>217.58546417014739</v>
      </c>
    </row>
    <row r="1134" spans="1:33" ht="17" thickTop="1" thickBot="1" x14ac:dyDescent="0.25">
      <c r="A1134" s="33" t="s">
        <v>207</v>
      </c>
      <c r="D1134">
        <v>3</v>
      </c>
      <c r="E1134">
        <v>17773.98</v>
      </c>
      <c r="G1134" s="25">
        <v>115.4</v>
      </c>
      <c r="H1134" s="25">
        <v>42.6</v>
      </c>
      <c r="I1134" s="25">
        <v>115.4</v>
      </c>
      <c r="J1134" s="25">
        <v>42.6</v>
      </c>
      <c r="K1134">
        <f t="shared" si="242"/>
        <v>229.89</v>
      </c>
      <c r="L1134">
        <f t="shared" si="234"/>
        <v>246.17199999999997</v>
      </c>
      <c r="M1134" s="26">
        <f>AVERAGE(K1134:L1134)</f>
        <v>238.03099999999998</v>
      </c>
      <c r="AD1134">
        <f>N1132</f>
        <v>233.25433333333331</v>
      </c>
      <c r="AE1134" s="31">
        <f>O1132</f>
        <v>226.86641666666665</v>
      </c>
      <c r="AF1134" s="37">
        <f t="shared" si="247"/>
        <v>236.14736916318591</v>
      </c>
      <c r="AG1134" s="37">
        <f t="shared" si="247"/>
        <v>217.58546417014739</v>
      </c>
    </row>
    <row r="1135" spans="1:33" ht="17" thickTop="1" thickBot="1" x14ac:dyDescent="0.25">
      <c r="D1135" t="s">
        <v>208</v>
      </c>
      <c r="E1135">
        <f>AVERAGE(E1132:E1134)</f>
        <v>8908.5399999999991</v>
      </c>
      <c r="F1135" t="e">
        <f>AVERAGE(F1132:F1134)</f>
        <v>#DIV/0!</v>
      </c>
      <c r="G1135" s="25" t="e">
        <f>F1135/E1135</f>
        <v>#DIV/0!</v>
      </c>
      <c r="H1135" s="25" t="e">
        <f>IF(G1135&lt;1.5, "F", "G")</f>
        <v>#DIV/0!</v>
      </c>
      <c r="I1135">
        <f>AVERAGE(I1132:I1134)</f>
        <v>118.26666666666667</v>
      </c>
      <c r="J1135">
        <f>AVERAGE(J1132:J1134)</f>
        <v>43.1</v>
      </c>
      <c r="K1135">
        <f t="shared" si="242"/>
        <v>223.72666666666669</v>
      </c>
      <c r="L1135">
        <f t="shared" si="234"/>
        <v>242.78199999999998</v>
      </c>
      <c r="M1135" s="26"/>
      <c r="AE1135" s="31">
        <f>O1132</f>
        <v>226.86641666666665</v>
      </c>
      <c r="AF1135" s="37">
        <f t="shared" si="247"/>
        <v>236.14736916318591</v>
      </c>
      <c r="AG1135" s="37">
        <f t="shared" si="247"/>
        <v>217.58546417014739</v>
      </c>
    </row>
    <row r="1136" spans="1:33" ht="17" thickTop="1" thickBot="1" x14ac:dyDescent="0.25">
      <c r="A1136" s="33" t="s">
        <v>209</v>
      </c>
      <c r="C1136" s="29">
        <v>2</v>
      </c>
      <c r="D1136" s="29">
        <v>1</v>
      </c>
      <c r="E1136" s="25">
        <v>115.4</v>
      </c>
      <c r="F1136" s="25">
        <v>114.4</v>
      </c>
      <c r="G1136" s="25">
        <v>45.9</v>
      </c>
      <c r="H1136" s="25" t="str">
        <f>IF(G1136&lt;1.5, "F", "G")</f>
        <v>G</v>
      </c>
      <c r="I1136" s="25">
        <v>114.4</v>
      </c>
      <c r="J1136" s="25">
        <v>45.9</v>
      </c>
      <c r="K1136">
        <f t="shared" si="242"/>
        <v>232.04</v>
      </c>
      <c r="L1136">
        <f t="shared" si="234"/>
        <v>223.798</v>
      </c>
      <c r="M1136" s="26">
        <f>AVERAGE(K1136:L1136)</f>
        <v>227.91899999999998</v>
      </c>
      <c r="N1136" s="27">
        <f>AVERAGE(M1136:M1138)</f>
        <v>217.31050000000002</v>
      </c>
      <c r="AD1136" s="39">
        <f>$N$1136</f>
        <v>217.31050000000002</v>
      </c>
      <c r="AE1136" s="31">
        <f>O1132</f>
        <v>226.86641666666665</v>
      </c>
      <c r="AF1136" s="37">
        <f t="shared" si="247"/>
        <v>236.14736916318591</v>
      </c>
      <c r="AG1136" s="37">
        <f t="shared" si="247"/>
        <v>217.58546417014739</v>
      </c>
    </row>
    <row r="1137" spans="1:33" ht="17" thickTop="1" thickBot="1" x14ac:dyDescent="0.25">
      <c r="A1137" s="33" t="s">
        <v>210</v>
      </c>
      <c r="D1137">
        <v>2</v>
      </c>
      <c r="E1137" s="25">
        <v>114.4</v>
      </c>
      <c r="F1137" s="25">
        <v>114.4</v>
      </c>
      <c r="G1137" s="25">
        <v>47.1</v>
      </c>
      <c r="H1137" s="25" t="str">
        <f>IF(G1137&lt;1.5, "F", "G")</f>
        <v>G</v>
      </c>
      <c r="I1137" s="25">
        <v>114.4</v>
      </c>
      <c r="J1137" s="25">
        <v>47.1</v>
      </c>
      <c r="K1137">
        <f t="shared" si="242"/>
        <v>232.04</v>
      </c>
      <c r="L1137">
        <f t="shared" si="234"/>
        <v>215.66199999999998</v>
      </c>
      <c r="M1137" s="26">
        <f>AVERAGE(K1137:L1137)</f>
        <v>223.851</v>
      </c>
      <c r="AD1137" s="39">
        <f>$N$1136</f>
        <v>217.31050000000002</v>
      </c>
      <c r="AE1137" s="31">
        <f>O1132</f>
        <v>226.86641666666665</v>
      </c>
      <c r="AF1137" s="37">
        <f t="shared" si="247"/>
        <v>236.14736916318591</v>
      </c>
      <c r="AG1137" s="37">
        <f t="shared" si="247"/>
        <v>217.58546417014739</v>
      </c>
    </row>
    <row r="1138" spans="1:33" ht="17" thickTop="1" thickBot="1" x14ac:dyDescent="0.25">
      <c r="A1138" s="33" t="s">
        <v>211</v>
      </c>
      <c r="D1138">
        <v>3</v>
      </c>
      <c r="E1138">
        <v>10196.549999999999</v>
      </c>
      <c r="G1138" s="25">
        <v>121.3</v>
      </c>
      <c r="H1138" s="25">
        <v>51.9</v>
      </c>
      <c r="I1138" s="25">
        <v>121.3</v>
      </c>
      <c r="J1138" s="25">
        <v>51.9</v>
      </c>
      <c r="K1138">
        <f t="shared" si="242"/>
        <v>217.20500000000004</v>
      </c>
      <c r="L1138">
        <f t="shared" si="234"/>
        <v>183.11799999999999</v>
      </c>
      <c r="M1138" s="26">
        <f>AVERAGE(K1138:L1138)</f>
        <v>200.16150000000002</v>
      </c>
      <c r="AD1138" s="39">
        <f>$N$1136</f>
        <v>217.31050000000002</v>
      </c>
      <c r="AE1138" s="31">
        <f>O1132</f>
        <v>226.86641666666665</v>
      </c>
      <c r="AF1138" s="37">
        <f t="shared" si="247"/>
        <v>236.14736916318591</v>
      </c>
      <c r="AG1138" s="37">
        <f t="shared" si="247"/>
        <v>217.58546417014739</v>
      </c>
    </row>
    <row r="1139" spans="1:33" ht="17" thickTop="1" thickBot="1" x14ac:dyDescent="0.25">
      <c r="D1139" t="s">
        <v>208</v>
      </c>
      <c r="E1139">
        <f>AVERAGE(E1136:E1138)</f>
        <v>3475.4499999999994</v>
      </c>
      <c r="F1139">
        <f>AVERAGE(F1136:F1138)</f>
        <v>114.4</v>
      </c>
      <c r="G1139" s="25">
        <f>F1139/E1139</f>
        <v>3.2916600727963291E-2</v>
      </c>
      <c r="H1139" s="25" t="str">
        <f>IF(G1139&lt;1.5, "F", "G")</f>
        <v>F</v>
      </c>
      <c r="I1139">
        <f>AVERAGE(I1136:I1138)</f>
        <v>116.7</v>
      </c>
      <c r="J1139">
        <f>AVERAGE(J1136:J1138)</f>
        <v>48.300000000000004</v>
      </c>
      <c r="K1139">
        <f t="shared" si="242"/>
        <v>227.095</v>
      </c>
      <c r="L1139">
        <f t="shared" si="234"/>
        <v>207.52599999999995</v>
      </c>
      <c r="M1139" s="26"/>
      <c r="AE1139" s="31">
        <f>O1132</f>
        <v>226.86641666666665</v>
      </c>
      <c r="AF1139" s="37">
        <f t="shared" si="247"/>
        <v>236.14736916318591</v>
      </c>
      <c r="AG1139" s="37">
        <f t="shared" si="247"/>
        <v>217.58546417014739</v>
      </c>
    </row>
    <row r="1140" spans="1:33" ht="17" thickTop="1" thickBot="1" x14ac:dyDescent="0.25">
      <c r="A1140" s="33" t="s">
        <v>212</v>
      </c>
      <c r="C1140" s="29">
        <v>3</v>
      </c>
      <c r="D1140" s="29">
        <v>1</v>
      </c>
      <c r="E1140" s="25">
        <v>121.3</v>
      </c>
      <c r="F1140" s="25">
        <v>120.3</v>
      </c>
      <c r="G1140" s="25">
        <v>44.3</v>
      </c>
      <c r="H1140" s="25" t="str">
        <f>IF(G1140&lt;1.5, "F", "G")</f>
        <v>G</v>
      </c>
      <c r="I1140" s="25">
        <v>120.3</v>
      </c>
      <c r="J1140" s="25">
        <v>44.3</v>
      </c>
      <c r="K1140">
        <f t="shared" si="242"/>
        <v>219.35500000000002</v>
      </c>
      <c r="L1140">
        <f t="shared" ref="L1140:L1203" si="248">-6.78*J1140+535</f>
        <v>234.64600000000002</v>
      </c>
      <c r="M1140" s="26">
        <f>AVERAGE(K1140:L1140)</f>
        <v>227.00050000000002</v>
      </c>
      <c r="N1140" s="27">
        <f>AVERAGE(M1140:M1142)</f>
        <v>228.19149999999999</v>
      </c>
      <c r="AD1140" s="39">
        <f>N1140</f>
        <v>228.19149999999999</v>
      </c>
      <c r="AE1140" s="31">
        <f>O1132</f>
        <v>226.86641666666665</v>
      </c>
      <c r="AF1140" s="37">
        <f t="shared" si="247"/>
        <v>236.14736916318591</v>
      </c>
      <c r="AG1140" s="37">
        <f t="shared" si="247"/>
        <v>217.58546417014739</v>
      </c>
    </row>
    <row r="1141" spans="1:33" ht="17" thickTop="1" thickBot="1" x14ac:dyDescent="0.25">
      <c r="A1141" s="33" t="s">
        <v>213</v>
      </c>
      <c r="D1141">
        <v>2</v>
      </c>
      <c r="E1141" s="38">
        <v>16781.89</v>
      </c>
      <c r="F1141" s="38">
        <v>116.3</v>
      </c>
      <c r="G1141" s="25">
        <v>45.2</v>
      </c>
      <c r="H1141" s="25" t="str">
        <f>IF(G1141&lt;1.5, "F", "G")</f>
        <v>G</v>
      </c>
      <c r="I1141" s="38">
        <v>116.3</v>
      </c>
      <c r="J1141" s="25">
        <v>45.2</v>
      </c>
      <c r="K1141">
        <f t="shared" si="242"/>
        <v>227.95500000000001</v>
      </c>
      <c r="L1141">
        <f t="shared" si="248"/>
        <v>228.54399999999998</v>
      </c>
      <c r="M1141" s="26">
        <f>AVERAGE(K1141:L1141)</f>
        <v>228.24950000000001</v>
      </c>
      <c r="AD1141">
        <f>N1140</f>
        <v>228.19149999999999</v>
      </c>
      <c r="AE1141" s="31">
        <f>O1132</f>
        <v>226.86641666666665</v>
      </c>
      <c r="AF1141" s="37">
        <f t="shared" si="247"/>
        <v>236.14736916318591</v>
      </c>
      <c r="AG1141" s="37">
        <f t="shared" si="247"/>
        <v>217.58546417014739</v>
      </c>
    </row>
    <row r="1142" spans="1:33" ht="17" thickTop="1" thickBot="1" x14ac:dyDescent="0.25">
      <c r="A1142" s="33" t="s">
        <v>214</v>
      </c>
      <c r="D1142">
        <v>3</v>
      </c>
      <c r="E1142" s="38">
        <v>17129.919999999998</v>
      </c>
      <c r="F1142" s="38"/>
      <c r="G1142" s="25">
        <v>115.3</v>
      </c>
      <c r="H1142" s="25">
        <v>45.2</v>
      </c>
      <c r="I1142" s="25">
        <v>115.3</v>
      </c>
      <c r="J1142" s="25">
        <v>45.2</v>
      </c>
      <c r="K1142">
        <f t="shared" si="242"/>
        <v>230.10500000000002</v>
      </c>
      <c r="L1142">
        <f t="shared" si="248"/>
        <v>228.54399999999998</v>
      </c>
      <c r="M1142" s="26">
        <f>AVERAGE(K1142:L1142)</f>
        <v>229.3245</v>
      </c>
      <c r="AD1142">
        <f>N1140</f>
        <v>228.19149999999999</v>
      </c>
      <c r="AE1142" s="31">
        <f>O1132</f>
        <v>226.86641666666665</v>
      </c>
      <c r="AF1142" s="37">
        <f t="shared" si="247"/>
        <v>236.14736916318591</v>
      </c>
      <c r="AG1142" s="37">
        <f t="shared" si="247"/>
        <v>217.58546417014739</v>
      </c>
    </row>
    <row r="1143" spans="1:33" ht="17" thickTop="1" thickBot="1" x14ac:dyDescent="0.25">
      <c r="D1143" t="s">
        <v>208</v>
      </c>
      <c r="E1143">
        <f>AVERAGE(E1140:E1142)</f>
        <v>11344.37</v>
      </c>
      <c r="F1143">
        <f>AVERAGE(F1140:F1142)</f>
        <v>118.3</v>
      </c>
      <c r="G1143" s="25">
        <f>F1143/E1143</f>
        <v>1.0428080184267614E-2</v>
      </c>
      <c r="H1143" s="25" t="str">
        <f>IF(G1143&lt;1.5, "F", "G")</f>
        <v>F</v>
      </c>
      <c r="I1143">
        <f>AVERAGE(I1140:I1142)</f>
        <v>117.3</v>
      </c>
      <c r="J1143">
        <f>AVERAGE(J1140:J1142)</f>
        <v>44.9</v>
      </c>
      <c r="K1143">
        <f t="shared" si="242"/>
        <v>225.80500000000001</v>
      </c>
      <c r="L1143">
        <f t="shared" si="248"/>
        <v>230.57799999999997</v>
      </c>
      <c r="M1143" s="26"/>
      <c r="AE1143" s="31">
        <f>O1132</f>
        <v>226.86641666666665</v>
      </c>
      <c r="AF1143" s="37">
        <f t="shared" si="247"/>
        <v>236.14736916318591</v>
      </c>
      <c r="AG1143" s="37">
        <f t="shared" si="247"/>
        <v>217.58546417014739</v>
      </c>
    </row>
    <row r="1144" spans="1:33" ht="17" thickTop="1" thickBot="1" x14ac:dyDescent="0.25">
      <c r="A1144" s="33" t="s">
        <v>215</v>
      </c>
      <c r="C1144" s="29">
        <v>4</v>
      </c>
      <c r="D1144" s="29">
        <v>1</v>
      </c>
      <c r="E1144" s="29">
        <v>9355.48</v>
      </c>
      <c r="F1144" s="29"/>
      <c r="G1144" s="25">
        <v>120.3</v>
      </c>
      <c r="H1144" s="25">
        <v>48.1</v>
      </c>
      <c r="I1144" s="25">
        <v>120.3</v>
      </c>
      <c r="J1144" s="25">
        <v>48.1</v>
      </c>
      <c r="K1144">
        <f t="shared" si="242"/>
        <v>219.35500000000002</v>
      </c>
      <c r="L1144">
        <f t="shared" si="248"/>
        <v>208.88200000000001</v>
      </c>
      <c r="M1144" s="26">
        <f>AVERAGE(K1144:L1144)</f>
        <v>214.11850000000001</v>
      </c>
      <c r="N1144" s="27">
        <f>AVERAGE(M1144:M1146)</f>
        <v>219.03283333333334</v>
      </c>
      <c r="AD1144" s="39">
        <f>N1144</f>
        <v>219.03283333333334</v>
      </c>
      <c r="AE1144" s="31">
        <f>O1132</f>
        <v>226.86641666666665</v>
      </c>
      <c r="AF1144" s="37">
        <f t="shared" si="247"/>
        <v>236.14736916318591</v>
      </c>
      <c r="AG1144" s="37">
        <f t="shared" si="247"/>
        <v>217.58546417014739</v>
      </c>
    </row>
    <row r="1145" spans="1:33" ht="17" thickTop="1" thickBot="1" x14ac:dyDescent="0.25">
      <c r="A1145" s="33" t="s">
        <v>216</v>
      </c>
      <c r="D1145">
        <v>2</v>
      </c>
      <c r="E1145" s="38">
        <v>10021.49</v>
      </c>
      <c r="F1145" s="38"/>
      <c r="G1145" s="25">
        <v>115.2</v>
      </c>
      <c r="H1145" s="25">
        <v>45.5</v>
      </c>
      <c r="I1145" s="25">
        <v>115.2</v>
      </c>
      <c r="J1145" s="25">
        <v>45.5</v>
      </c>
      <c r="K1145">
        <f t="shared" si="242"/>
        <v>230.32</v>
      </c>
      <c r="L1145">
        <f t="shared" si="248"/>
        <v>226.51</v>
      </c>
      <c r="M1145" s="26">
        <f>AVERAGE(K1145:L1145)</f>
        <v>228.41499999999999</v>
      </c>
      <c r="AD1145">
        <f>N1144</f>
        <v>219.03283333333334</v>
      </c>
      <c r="AE1145" s="31">
        <f>O1132</f>
        <v>226.86641666666665</v>
      </c>
      <c r="AF1145" s="37">
        <f t="shared" si="247"/>
        <v>236.14736916318591</v>
      </c>
      <c r="AG1145" s="37">
        <f t="shared" si="247"/>
        <v>217.58546417014739</v>
      </c>
    </row>
    <row r="1146" spans="1:33" ht="17" thickTop="1" thickBot="1" x14ac:dyDescent="0.25">
      <c r="A1146" s="33" t="s">
        <v>217</v>
      </c>
      <c r="D1146">
        <v>3</v>
      </c>
      <c r="E1146" s="38">
        <v>15351.49</v>
      </c>
      <c r="F1146" s="38"/>
      <c r="G1146" s="25">
        <v>120.2</v>
      </c>
      <c r="H1146" s="25">
        <v>48</v>
      </c>
      <c r="I1146" s="25">
        <v>120.2</v>
      </c>
      <c r="J1146" s="25">
        <v>48</v>
      </c>
      <c r="K1146">
        <f t="shared" si="242"/>
        <v>219.57</v>
      </c>
      <c r="L1146">
        <f t="shared" si="248"/>
        <v>209.56</v>
      </c>
      <c r="M1146" s="26">
        <f>AVERAGE(K1146:L1146)</f>
        <v>214.565</v>
      </c>
      <c r="AD1146">
        <f>N1144</f>
        <v>219.03283333333334</v>
      </c>
      <c r="AE1146" s="31">
        <f>O1132</f>
        <v>226.86641666666665</v>
      </c>
      <c r="AF1146" s="37">
        <f t="shared" si="247"/>
        <v>236.14736916318591</v>
      </c>
      <c r="AG1146" s="37">
        <f t="shared" si="247"/>
        <v>217.58546417014739</v>
      </c>
    </row>
    <row r="1147" spans="1:33" ht="17" thickTop="1" thickBot="1" x14ac:dyDescent="0.25">
      <c r="D1147" t="s">
        <v>208</v>
      </c>
      <c r="E1147">
        <f>AVERAGE(E1144:E1146)</f>
        <v>11576.153333333334</v>
      </c>
      <c r="F1147" t="e">
        <f>AVERAGE(F1144:F1146)</f>
        <v>#DIV/0!</v>
      </c>
      <c r="G1147" s="25" t="e">
        <f>F1147/E1147</f>
        <v>#DIV/0!</v>
      </c>
      <c r="H1147" s="25" t="e">
        <f>IF(G1147&lt;1.5, "F", "G")</f>
        <v>#DIV/0!</v>
      </c>
      <c r="I1147">
        <f>AVERAGE(I1144:I1146)</f>
        <v>118.56666666666666</v>
      </c>
      <c r="J1147">
        <f>AVERAGE(J1144:J1146)</f>
        <v>47.199999999999996</v>
      </c>
      <c r="K1147">
        <f t="shared" si="242"/>
        <v>223.08166666666668</v>
      </c>
      <c r="L1147">
        <f t="shared" si="248"/>
        <v>214.98400000000004</v>
      </c>
      <c r="M1147" s="26"/>
      <c r="AE1147" s="31">
        <f>O1132</f>
        <v>226.86641666666665</v>
      </c>
      <c r="AF1147" s="37">
        <f t="shared" si="247"/>
        <v>236.14736916318591</v>
      </c>
      <c r="AG1147" s="37">
        <f t="shared" si="247"/>
        <v>217.58546417014739</v>
      </c>
    </row>
    <row r="1148" spans="1:33" ht="17" thickTop="1" thickBot="1" x14ac:dyDescent="0.25">
      <c r="A1148" s="33" t="s">
        <v>218</v>
      </c>
      <c r="C1148" s="29">
        <v>5</v>
      </c>
      <c r="D1148" s="29">
        <v>1</v>
      </c>
      <c r="E1148" s="29">
        <v>11486.56</v>
      </c>
      <c r="F1148" s="29">
        <v>116.2</v>
      </c>
      <c r="G1148" s="25">
        <v>44.8</v>
      </c>
      <c r="H1148" s="25" t="str">
        <f>IF(G1148&lt;1.5, "F", "G")</f>
        <v>G</v>
      </c>
      <c r="I1148" s="29">
        <v>116.2</v>
      </c>
      <c r="J1148" s="25">
        <v>44.8</v>
      </c>
      <c r="K1148">
        <f t="shared" si="242"/>
        <v>228.17000000000002</v>
      </c>
      <c r="L1148">
        <f t="shared" si="248"/>
        <v>231.25600000000003</v>
      </c>
      <c r="M1148" s="26">
        <f>AVERAGE(K1148:L1148)</f>
        <v>229.71300000000002</v>
      </c>
      <c r="N1148" s="27">
        <f>AVERAGE(M1148:M1150)</f>
        <v>233.63533333333336</v>
      </c>
      <c r="AD1148" s="39">
        <f>N1148</f>
        <v>233.63533333333336</v>
      </c>
      <c r="AE1148" s="31">
        <f>O1132</f>
        <v>226.86641666666665</v>
      </c>
      <c r="AF1148" s="37">
        <f t="shared" si="247"/>
        <v>236.14736916318591</v>
      </c>
      <c r="AG1148" s="37">
        <f t="shared" si="247"/>
        <v>217.58546417014739</v>
      </c>
    </row>
    <row r="1149" spans="1:33" ht="17" thickTop="1" thickBot="1" x14ac:dyDescent="0.25">
      <c r="A1149" s="33" t="s">
        <v>219</v>
      </c>
      <c r="D1149">
        <v>2</v>
      </c>
      <c r="E1149" s="38">
        <v>15220.02</v>
      </c>
      <c r="F1149" s="38"/>
      <c r="G1149" s="25">
        <f>F1149/E1149</f>
        <v>0</v>
      </c>
      <c r="H1149" s="25">
        <v>112.2</v>
      </c>
      <c r="I1149" s="25">
        <v>112.2</v>
      </c>
      <c r="J1149" s="38">
        <v>43.8</v>
      </c>
      <c r="K1149">
        <f t="shared" si="242"/>
        <v>236.77</v>
      </c>
      <c r="L1149">
        <f t="shared" si="248"/>
        <v>238.036</v>
      </c>
      <c r="M1149" s="26">
        <f>AVERAGE(K1149:L1149)</f>
        <v>237.40300000000002</v>
      </c>
      <c r="AD1149">
        <f>N1148</f>
        <v>233.63533333333336</v>
      </c>
      <c r="AE1149" s="31">
        <f>O1132</f>
        <v>226.86641666666665</v>
      </c>
      <c r="AF1149" s="37">
        <f t="shared" ref="AF1149:AG1154" si="249">AF1148</f>
        <v>236.14736916318591</v>
      </c>
      <c r="AG1149" s="37">
        <f t="shared" si="249"/>
        <v>217.58546417014739</v>
      </c>
    </row>
    <row r="1150" spans="1:33" ht="17" thickTop="1" thickBot="1" x14ac:dyDescent="0.25">
      <c r="A1150" s="33" t="s">
        <v>220</v>
      </c>
      <c r="D1150">
        <v>3</v>
      </c>
      <c r="E1150" s="38">
        <v>19238.13</v>
      </c>
      <c r="F1150" s="38"/>
      <c r="G1150" s="25">
        <v>110.2</v>
      </c>
      <c r="H1150" s="25">
        <v>45.5</v>
      </c>
      <c r="I1150" s="25">
        <v>110.2</v>
      </c>
      <c r="J1150" s="25">
        <v>45.5</v>
      </c>
      <c r="K1150">
        <f t="shared" si="242"/>
        <v>241.07</v>
      </c>
      <c r="L1150">
        <f t="shared" si="248"/>
        <v>226.51</v>
      </c>
      <c r="M1150" s="48">
        <f>AVERAGE(K1150:L1150)</f>
        <v>233.79</v>
      </c>
      <c r="AD1150">
        <f>N1148</f>
        <v>233.63533333333336</v>
      </c>
      <c r="AE1150" s="31">
        <f>O1132</f>
        <v>226.86641666666665</v>
      </c>
      <c r="AF1150" s="37">
        <f t="shared" si="249"/>
        <v>236.14736916318591</v>
      </c>
      <c r="AG1150" s="37">
        <f t="shared" si="249"/>
        <v>217.58546417014739</v>
      </c>
    </row>
    <row r="1151" spans="1:33" ht="17" thickTop="1" thickBot="1" x14ac:dyDescent="0.25">
      <c r="D1151" t="s">
        <v>208</v>
      </c>
      <c r="E1151">
        <f>AVERAGE(E1148:E1150)</f>
        <v>15314.903333333335</v>
      </c>
      <c r="F1151">
        <f>AVERAGE(F1148:F1150)</f>
        <v>116.2</v>
      </c>
      <c r="G1151" s="25">
        <f>F1151/E1151</f>
        <v>7.5873805711255977E-3</v>
      </c>
      <c r="H1151" s="25" t="str">
        <f>IF(G1151&lt;1.5, "F", "G")</f>
        <v>F</v>
      </c>
      <c r="I1151">
        <f>AVERAGE(I1148:I1150)</f>
        <v>112.86666666666667</v>
      </c>
      <c r="J1151">
        <f>AVERAGE(J1148:J1150)</f>
        <v>44.699999999999996</v>
      </c>
      <c r="K1151">
        <f t="shared" si="242"/>
        <v>235.33666666666667</v>
      </c>
      <c r="L1151">
        <f t="shared" si="248"/>
        <v>231.93400000000003</v>
      </c>
      <c r="M1151" s="26"/>
      <c r="AE1151" s="31">
        <f>O1132</f>
        <v>226.86641666666665</v>
      </c>
      <c r="AF1151" s="37">
        <f t="shared" si="249"/>
        <v>236.14736916318591</v>
      </c>
      <c r="AG1151" s="37">
        <f t="shared" si="249"/>
        <v>217.58546417014739</v>
      </c>
    </row>
    <row r="1152" spans="1:33" ht="17" thickTop="1" thickBot="1" x14ac:dyDescent="0.25">
      <c r="A1152" s="33" t="s">
        <v>221</v>
      </c>
      <c r="C1152" s="41">
        <v>6</v>
      </c>
      <c r="D1152" s="41">
        <v>1</v>
      </c>
      <c r="E1152" s="41">
        <v>16117.43</v>
      </c>
      <c r="F1152" s="41"/>
      <c r="G1152" s="25">
        <v>111.2</v>
      </c>
      <c r="H1152" s="25">
        <v>45</v>
      </c>
      <c r="I1152" s="25">
        <v>111.2</v>
      </c>
      <c r="J1152" s="25">
        <v>45</v>
      </c>
      <c r="K1152">
        <f t="shared" si="242"/>
        <v>238.92000000000002</v>
      </c>
      <c r="L1152">
        <f t="shared" si="248"/>
        <v>229.89999999999998</v>
      </c>
      <c r="M1152" s="26">
        <f>AVERAGE(K1152:L1152)</f>
        <v>234.41</v>
      </c>
      <c r="N1152" s="27">
        <f>AVERAGE(M1152:M1154)</f>
        <v>229.774</v>
      </c>
      <c r="AD1152" s="42">
        <f>N1152</f>
        <v>229.774</v>
      </c>
      <c r="AE1152" s="31">
        <f>O1132</f>
        <v>226.86641666666665</v>
      </c>
      <c r="AF1152" s="37">
        <f t="shared" si="249"/>
        <v>236.14736916318591</v>
      </c>
      <c r="AG1152" s="37">
        <f t="shared" si="249"/>
        <v>217.58546417014739</v>
      </c>
    </row>
    <row r="1153" spans="1:33" ht="17" thickTop="1" thickBot="1" x14ac:dyDescent="0.25">
      <c r="A1153" s="33" t="s">
        <v>222</v>
      </c>
      <c r="D1153">
        <v>2</v>
      </c>
      <c r="E1153" s="43">
        <v>15926.83</v>
      </c>
      <c r="F1153" s="43"/>
      <c r="G1153" s="25">
        <f>F1153/E1153</f>
        <v>0</v>
      </c>
      <c r="H1153" s="25">
        <v>113.2</v>
      </c>
      <c r="I1153" s="25">
        <v>113.2</v>
      </c>
      <c r="J1153" s="43">
        <v>45.3</v>
      </c>
      <c r="K1153">
        <f t="shared" si="242"/>
        <v>234.62</v>
      </c>
      <c r="L1153">
        <f t="shared" si="248"/>
        <v>227.86599999999999</v>
      </c>
      <c r="M1153" s="26">
        <f>AVERAGE(K1153:L1153)</f>
        <v>231.24299999999999</v>
      </c>
      <c r="AD1153">
        <f>N1152</f>
        <v>229.774</v>
      </c>
      <c r="AE1153" s="31">
        <f>O1132</f>
        <v>226.86641666666665</v>
      </c>
      <c r="AF1153" s="37">
        <f t="shared" si="249"/>
        <v>236.14736916318591</v>
      </c>
      <c r="AG1153" s="37">
        <f t="shared" si="249"/>
        <v>217.58546417014739</v>
      </c>
    </row>
    <row r="1154" spans="1:33" ht="17" thickTop="1" thickBot="1" x14ac:dyDescent="0.25">
      <c r="A1154" s="33" t="s">
        <v>223</v>
      </c>
      <c r="D1154">
        <v>3</v>
      </c>
      <c r="E1154" s="43">
        <v>10316.89</v>
      </c>
      <c r="F1154" s="43"/>
      <c r="G1154" s="25">
        <v>115.2</v>
      </c>
      <c r="H1154" s="25">
        <v>46.9</v>
      </c>
      <c r="I1154" s="25">
        <v>115.2</v>
      </c>
      <c r="J1154" s="25">
        <v>46.9</v>
      </c>
      <c r="K1154">
        <f t="shared" si="242"/>
        <v>230.32</v>
      </c>
      <c r="L1154">
        <f t="shared" si="248"/>
        <v>217.01799999999997</v>
      </c>
      <c r="M1154" s="26">
        <f>AVERAGE(K1154:L1154)</f>
        <v>223.66899999999998</v>
      </c>
      <c r="AD1154">
        <f>N1152</f>
        <v>229.774</v>
      </c>
      <c r="AE1154" s="31">
        <f>O1132</f>
        <v>226.86641666666665</v>
      </c>
      <c r="AF1154" s="37">
        <f t="shared" si="249"/>
        <v>236.14736916318591</v>
      </c>
      <c r="AG1154" s="37">
        <f t="shared" si="249"/>
        <v>217.58546417014739</v>
      </c>
    </row>
    <row r="1155" spans="1:33" ht="17" thickTop="1" thickBot="1" x14ac:dyDescent="0.25">
      <c r="D1155" t="s">
        <v>208</v>
      </c>
      <c r="E1155">
        <f>AVERAGE(E1152:E1154)</f>
        <v>14120.383333333333</v>
      </c>
      <c r="F1155" t="e">
        <f>AVERAGE(F1152:F1154)</f>
        <v>#DIV/0!</v>
      </c>
      <c r="G1155" s="25" t="e">
        <f>F1155/E1155</f>
        <v>#DIV/0!</v>
      </c>
      <c r="H1155" s="25" t="e">
        <f>IF(G1155&lt;1.5, "F", "G")</f>
        <v>#DIV/0!</v>
      </c>
      <c r="I1155">
        <f>AVERAGE(I1152:I1154)</f>
        <v>113.2</v>
      </c>
      <c r="J1155">
        <f>AVERAGE(J1152:J1154)</f>
        <v>45.733333333333327</v>
      </c>
      <c r="K1155">
        <f t="shared" si="242"/>
        <v>234.62</v>
      </c>
      <c r="L1155">
        <f t="shared" si="248"/>
        <v>224.92800000000005</v>
      </c>
      <c r="M1155" s="26"/>
    </row>
    <row r="1156" spans="1:33" s="25" customFormat="1" ht="17" thickTop="1" thickBot="1" x14ac:dyDescent="0.25">
      <c r="A1156" s="23" t="s">
        <v>204</v>
      </c>
      <c r="B1156" s="24" t="s">
        <v>275</v>
      </c>
      <c r="C1156" s="25">
        <v>1</v>
      </c>
      <c r="D1156" s="25">
        <v>1</v>
      </c>
      <c r="G1156" s="25" t="e">
        <f>F1156/E1156</f>
        <v>#DIV/0!</v>
      </c>
      <c r="H1156" s="25" t="e">
        <f>IF(G1156&lt;1.5, "F", "G")</f>
        <v>#DIV/0!</v>
      </c>
      <c r="I1156" s="25">
        <v>154</v>
      </c>
      <c r="J1156" s="25">
        <v>66.2</v>
      </c>
      <c r="K1156" s="25">
        <f t="shared" si="242"/>
        <v>146.90000000000003</v>
      </c>
      <c r="L1156" s="25">
        <f t="shared" si="248"/>
        <v>86.163999999999987</v>
      </c>
      <c r="M1156" s="26">
        <f>AVERAGE(K1156:L1156)</f>
        <v>116.53200000000001</v>
      </c>
      <c r="N1156" s="27">
        <f>AVERAGE(M1156:M1158)</f>
        <v>115.07633333333335</v>
      </c>
      <c r="O1156" s="45">
        <f>AVERAGE(N1156,N1160,N1164,N1169,N1172,N1176)</f>
        <v>108.83323333333335</v>
      </c>
      <c r="P1156" s="25">
        <f>AVERAGE(K1156:K1158,K1160:K1162,K1164:K1166,K1168:K1170,K1172:K1174,K1176:K1178)</f>
        <v>118.66333333333336</v>
      </c>
      <c r="Q1156" s="25">
        <f>AVERAGE(L1156:L1158,L1160:L1162,L1164:L1166,Q1178:Q1179,L1172:L1174,L1176:L1178)</f>
        <v>82.547999999999973</v>
      </c>
      <c r="S1156" s="46">
        <f>_xlfn.STDEV.S(M1156:M1158,M1160:M1162,M1164,P1178:P1179,M1172:M1174,M1176:M1178, M1166, M1165)</f>
        <v>13.062339532666861</v>
      </c>
      <c r="T1156">
        <f t="shared" ref="T1156:U1156" si="250">AVERAGE(I1156:I1179)</f>
        <v>167.13333333333335</v>
      </c>
      <c r="U1156">
        <f t="shared" si="250"/>
        <v>69.444444444444414</v>
      </c>
      <c r="AD1156" s="31">
        <f>$N$1156</f>
        <v>115.07633333333335</v>
      </c>
      <c r="AE1156" s="31">
        <f>O1156</f>
        <v>108.83323333333335</v>
      </c>
      <c r="AF1156" s="47">
        <f>O1156+S1156</f>
        <v>121.89557286600021</v>
      </c>
      <c r="AG1156" s="47">
        <f>O1156-S1156</f>
        <v>95.770893800666499</v>
      </c>
    </row>
    <row r="1157" spans="1:33" ht="17" thickTop="1" thickBot="1" x14ac:dyDescent="0.25">
      <c r="A1157" s="33" t="s">
        <v>206</v>
      </c>
      <c r="D1157">
        <v>2</v>
      </c>
      <c r="E1157">
        <v>7656.4</v>
      </c>
      <c r="G1157" s="25">
        <f>F1157/E1157</f>
        <v>0</v>
      </c>
      <c r="H1157" s="25">
        <v>154</v>
      </c>
      <c r="I1157" s="25">
        <v>158</v>
      </c>
      <c r="J1157">
        <v>63.1</v>
      </c>
      <c r="K1157">
        <f t="shared" si="242"/>
        <v>138.30000000000001</v>
      </c>
      <c r="L1157">
        <f t="shared" si="248"/>
        <v>107.18199999999996</v>
      </c>
      <c r="M1157" s="26">
        <f>AVERAGE(K1157:L1157)</f>
        <v>122.74099999999999</v>
      </c>
      <c r="AD1157">
        <f>N1156</f>
        <v>115.07633333333335</v>
      </c>
      <c r="AE1157" s="31">
        <f>O1156</f>
        <v>108.83323333333335</v>
      </c>
      <c r="AF1157" s="37">
        <f t="shared" ref="AF1157:AG1172" si="251">AF1156</f>
        <v>121.89557286600021</v>
      </c>
      <c r="AG1157" s="37">
        <f t="shared" si="251"/>
        <v>95.770893800666499</v>
      </c>
    </row>
    <row r="1158" spans="1:33" ht="17" thickTop="1" thickBot="1" x14ac:dyDescent="0.25">
      <c r="A1158" s="33" t="s">
        <v>207</v>
      </c>
      <c r="D1158">
        <v>3</v>
      </c>
      <c r="E1158">
        <v>12438.98</v>
      </c>
      <c r="G1158" s="25">
        <v>161</v>
      </c>
      <c r="H1158" s="25">
        <v>67.099999999999994</v>
      </c>
      <c r="I1158" s="25">
        <v>161</v>
      </c>
      <c r="J1158" s="25">
        <v>67.099999999999994</v>
      </c>
      <c r="K1158">
        <f t="shared" si="242"/>
        <v>131.85000000000002</v>
      </c>
      <c r="L1158">
        <f t="shared" si="248"/>
        <v>80.062000000000012</v>
      </c>
      <c r="M1158" s="26">
        <f>AVERAGE(K1158:L1158)</f>
        <v>105.95600000000002</v>
      </c>
      <c r="AD1158">
        <f>N1156</f>
        <v>115.07633333333335</v>
      </c>
      <c r="AE1158" s="31">
        <f>O1156</f>
        <v>108.83323333333335</v>
      </c>
      <c r="AF1158" s="37">
        <f t="shared" si="251"/>
        <v>121.89557286600021</v>
      </c>
      <c r="AG1158" s="37">
        <f t="shared" si="251"/>
        <v>95.770893800666499</v>
      </c>
    </row>
    <row r="1159" spans="1:33" ht="17" thickTop="1" thickBot="1" x14ac:dyDescent="0.25">
      <c r="D1159" t="s">
        <v>208</v>
      </c>
      <c r="E1159">
        <f>AVERAGE(E1156:E1158)</f>
        <v>10047.689999999999</v>
      </c>
      <c r="F1159" t="e">
        <f>AVERAGE(F1156:F1158)</f>
        <v>#DIV/0!</v>
      </c>
      <c r="G1159" s="25" t="e">
        <f>F1159/E1159</f>
        <v>#DIV/0!</v>
      </c>
      <c r="H1159" s="25" t="e">
        <f>IF(G1159&lt;1.5, "F", "G")</f>
        <v>#DIV/0!</v>
      </c>
      <c r="I1159">
        <f>AVERAGE(I1156:I1158)</f>
        <v>157.66666666666666</v>
      </c>
      <c r="J1159">
        <f>AVERAGE(J1156:J1158)</f>
        <v>65.466666666666669</v>
      </c>
      <c r="K1159">
        <f t="shared" si="242"/>
        <v>139.01666666666671</v>
      </c>
      <c r="L1159">
        <f t="shared" si="248"/>
        <v>91.135999999999967</v>
      </c>
      <c r="M1159" s="26"/>
      <c r="AE1159" s="31">
        <f>O1156</f>
        <v>108.83323333333335</v>
      </c>
      <c r="AF1159" s="37">
        <f t="shared" si="251"/>
        <v>121.89557286600021</v>
      </c>
      <c r="AG1159" s="37">
        <f t="shared" si="251"/>
        <v>95.770893800666499</v>
      </c>
    </row>
    <row r="1160" spans="1:33" ht="17" thickTop="1" thickBot="1" x14ac:dyDescent="0.25">
      <c r="A1160" s="33" t="s">
        <v>209</v>
      </c>
      <c r="C1160" s="29">
        <v>2</v>
      </c>
      <c r="D1160" s="29">
        <v>1</v>
      </c>
      <c r="E1160">
        <v>1881.87</v>
      </c>
      <c r="G1160" s="25">
        <f>F1160/E1160</f>
        <v>0</v>
      </c>
      <c r="H1160" s="25">
        <v>162</v>
      </c>
      <c r="I1160" s="25">
        <v>162</v>
      </c>
      <c r="J1160" s="38">
        <v>87.4</v>
      </c>
      <c r="K1160">
        <f t="shared" si="242"/>
        <v>129.69999999999999</v>
      </c>
      <c r="L1160" s="49">
        <f t="shared" si="248"/>
        <v>-57.572000000000116</v>
      </c>
      <c r="M1160" s="26">
        <f>AVERAGE(K1160)</f>
        <v>129.69999999999999</v>
      </c>
      <c r="N1160" s="27">
        <f>AVERAGE(M1160:M1162)</f>
        <v>101.23333333333333</v>
      </c>
      <c r="AD1160" s="39">
        <f>$N$1160</f>
        <v>101.23333333333333</v>
      </c>
      <c r="AE1160" s="31">
        <f>O1156</f>
        <v>108.83323333333335</v>
      </c>
      <c r="AF1160" s="37">
        <f t="shared" si="251"/>
        <v>121.89557286600021</v>
      </c>
      <c r="AG1160" s="37">
        <f t="shared" si="251"/>
        <v>95.770893800666499</v>
      </c>
    </row>
    <row r="1161" spans="1:33" ht="17" thickTop="1" thickBot="1" x14ac:dyDescent="0.25">
      <c r="A1161" s="33" t="s">
        <v>210</v>
      </c>
      <c r="D1161">
        <v>2</v>
      </c>
      <c r="E1161">
        <v>5994.85</v>
      </c>
      <c r="G1161" s="25">
        <v>162</v>
      </c>
      <c r="H1161" s="25">
        <v>87.4</v>
      </c>
      <c r="I1161" s="38">
        <v>165.7</v>
      </c>
      <c r="J1161" s="38">
        <v>71.900000000000006</v>
      </c>
      <c r="K1161">
        <f t="shared" si="242"/>
        <v>121.74500000000006</v>
      </c>
      <c r="L1161">
        <f t="shared" si="248"/>
        <v>47.517999999999915</v>
      </c>
      <c r="M1161" s="26">
        <f>AVERAGE(K1161:L1161)</f>
        <v>84.631499999999988</v>
      </c>
      <c r="AD1161" s="39">
        <f>$N$1160</f>
        <v>101.23333333333333</v>
      </c>
      <c r="AE1161" s="31">
        <f>O1156</f>
        <v>108.83323333333335</v>
      </c>
      <c r="AF1161" s="37">
        <f t="shared" si="251"/>
        <v>121.89557286600021</v>
      </c>
      <c r="AG1161" s="37">
        <f t="shared" si="251"/>
        <v>95.770893800666499</v>
      </c>
    </row>
    <row r="1162" spans="1:33" ht="17" thickTop="1" thickBot="1" x14ac:dyDescent="0.25">
      <c r="A1162" s="33" t="s">
        <v>211</v>
      </c>
      <c r="D1162">
        <v>3</v>
      </c>
      <c r="E1162">
        <v>11423.14</v>
      </c>
      <c r="G1162" s="25">
        <v>171.7</v>
      </c>
      <c r="H1162" s="25">
        <v>68.599999999999994</v>
      </c>
      <c r="I1162" s="25">
        <v>171.7</v>
      </c>
      <c r="J1162" s="25">
        <v>68.599999999999994</v>
      </c>
      <c r="K1162">
        <f t="shared" si="242"/>
        <v>108.84500000000003</v>
      </c>
      <c r="L1162">
        <f t="shared" si="248"/>
        <v>69.891999999999996</v>
      </c>
      <c r="M1162" s="26">
        <f>AVERAGE(K1162:L1162)</f>
        <v>89.368500000000012</v>
      </c>
      <c r="AD1162" s="39">
        <f>$N$1160</f>
        <v>101.23333333333333</v>
      </c>
      <c r="AE1162" s="31">
        <f>O1156</f>
        <v>108.83323333333335</v>
      </c>
      <c r="AF1162" s="37">
        <f t="shared" si="251"/>
        <v>121.89557286600021</v>
      </c>
      <c r="AG1162" s="37">
        <f t="shared" si="251"/>
        <v>95.770893800666499</v>
      </c>
    </row>
    <row r="1163" spans="1:33" ht="17" thickTop="1" thickBot="1" x14ac:dyDescent="0.25">
      <c r="D1163" t="s">
        <v>208</v>
      </c>
      <c r="E1163">
        <f>AVERAGE(E1160:E1162)</f>
        <v>6433.2866666666669</v>
      </c>
      <c r="F1163" t="e">
        <f>AVERAGE(F1160:F1162)</f>
        <v>#DIV/0!</v>
      </c>
      <c r="G1163" s="25" t="e">
        <f>F1163/E1163</f>
        <v>#DIV/0!</v>
      </c>
      <c r="H1163" s="25" t="e">
        <f>IF(G1163&lt;1.5, "F", "G")</f>
        <v>#DIV/0!</v>
      </c>
      <c r="I1163">
        <f>AVERAGE(I1160:I1162)</f>
        <v>166.46666666666667</v>
      </c>
      <c r="J1163">
        <f>AVERAGE(J1160:J1162)</f>
        <v>75.966666666666669</v>
      </c>
      <c r="K1163">
        <f t="shared" si="242"/>
        <v>120.09666666666669</v>
      </c>
      <c r="L1163">
        <f t="shared" si="248"/>
        <v>19.945999999999913</v>
      </c>
      <c r="M1163" s="26"/>
      <c r="AE1163" s="31">
        <f>O1156</f>
        <v>108.83323333333335</v>
      </c>
      <c r="AF1163" s="37">
        <f t="shared" si="251"/>
        <v>121.89557286600021</v>
      </c>
      <c r="AG1163" s="37">
        <f t="shared" si="251"/>
        <v>95.770893800666499</v>
      </c>
    </row>
    <row r="1164" spans="1:33" ht="17" thickTop="1" thickBot="1" x14ac:dyDescent="0.25">
      <c r="A1164" s="33" t="s">
        <v>212</v>
      </c>
      <c r="C1164" s="29">
        <v>3</v>
      </c>
      <c r="D1164" s="29">
        <v>1</v>
      </c>
      <c r="E1164" s="29">
        <v>3729.01</v>
      </c>
      <c r="F1164" s="29"/>
      <c r="G1164" s="25">
        <v>173.7</v>
      </c>
      <c r="H1164" s="25">
        <v>65.3</v>
      </c>
      <c r="I1164" s="25">
        <v>173.7</v>
      </c>
      <c r="J1164" s="25">
        <v>65.3</v>
      </c>
      <c r="K1164">
        <f t="shared" si="242"/>
        <v>104.54500000000002</v>
      </c>
      <c r="L1164">
        <f t="shared" si="248"/>
        <v>92.26600000000002</v>
      </c>
      <c r="M1164" s="26">
        <f>AVERAGE(K1164:L1164)</f>
        <v>98.405500000000018</v>
      </c>
      <c r="N1164" s="27">
        <f>AVERAGE(M1164:M1166)</f>
        <v>104.24583333333335</v>
      </c>
      <c r="AD1164" s="39">
        <f>N1164</f>
        <v>104.24583333333335</v>
      </c>
      <c r="AE1164" s="31">
        <f>O1156</f>
        <v>108.83323333333335</v>
      </c>
      <c r="AF1164" s="37">
        <f t="shared" si="251"/>
        <v>121.89557286600021</v>
      </c>
      <c r="AG1164" s="37">
        <f t="shared" si="251"/>
        <v>95.770893800666499</v>
      </c>
    </row>
    <row r="1165" spans="1:33" ht="17" thickTop="1" thickBot="1" x14ac:dyDescent="0.25">
      <c r="A1165" s="33" t="s">
        <v>213</v>
      </c>
      <c r="D1165">
        <v>2</v>
      </c>
      <c r="E1165" s="38">
        <v>6359.85</v>
      </c>
      <c r="F1165" s="38">
        <v>177.7</v>
      </c>
      <c r="G1165" s="25">
        <v>63.8</v>
      </c>
      <c r="H1165" s="25" t="str">
        <f>IF(G1165&lt;1.5, "F", "G")</f>
        <v>G</v>
      </c>
      <c r="I1165" s="38">
        <v>177.7</v>
      </c>
      <c r="J1165" s="25">
        <v>63.8</v>
      </c>
      <c r="K1165">
        <f t="shared" si="242"/>
        <v>95.94500000000005</v>
      </c>
      <c r="L1165">
        <f t="shared" si="248"/>
        <v>102.43599999999998</v>
      </c>
      <c r="M1165" s="26">
        <f>AVERAGE(K1165:L1165)</f>
        <v>99.190500000000014</v>
      </c>
      <c r="AD1165">
        <f>N1164</f>
        <v>104.24583333333335</v>
      </c>
      <c r="AE1165" s="31">
        <f>O1156</f>
        <v>108.83323333333335</v>
      </c>
      <c r="AF1165" s="37">
        <f t="shared" si="251"/>
        <v>121.89557286600021</v>
      </c>
      <c r="AG1165" s="37">
        <f t="shared" si="251"/>
        <v>95.770893800666499</v>
      </c>
    </row>
    <row r="1166" spans="1:33" ht="17" thickTop="1" thickBot="1" x14ac:dyDescent="0.25">
      <c r="A1166" s="33" t="s">
        <v>214</v>
      </c>
      <c r="D1166">
        <v>3</v>
      </c>
      <c r="E1166" s="38">
        <v>6359.85</v>
      </c>
      <c r="F1166" s="38"/>
      <c r="G1166" s="25">
        <f>F1166/E1166</f>
        <v>0</v>
      </c>
      <c r="H1166" s="25">
        <v>165.7</v>
      </c>
      <c r="I1166" s="25">
        <v>165.7</v>
      </c>
      <c r="J1166" s="38">
        <v>62.9</v>
      </c>
      <c r="K1166">
        <f t="shared" si="242"/>
        <v>121.74500000000006</v>
      </c>
      <c r="L1166">
        <f t="shared" si="248"/>
        <v>108.53800000000001</v>
      </c>
      <c r="M1166" s="26">
        <f>AVERAGE(K1166:L1166)</f>
        <v>115.14150000000004</v>
      </c>
      <c r="AD1166">
        <f>N1164</f>
        <v>104.24583333333335</v>
      </c>
      <c r="AE1166" s="31">
        <f>O1156</f>
        <v>108.83323333333335</v>
      </c>
      <c r="AF1166" s="37">
        <f t="shared" si="251"/>
        <v>121.89557286600021</v>
      </c>
      <c r="AG1166" s="37">
        <f t="shared" si="251"/>
        <v>95.770893800666499</v>
      </c>
    </row>
    <row r="1167" spans="1:33" ht="17" thickTop="1" thickBot="1" x14ac:dyDescent="0.25">
      <c r="D1167" t="s">
        <v>208</v>
      </c>
      <c r="E1167">
        <f>AVERAGE(E1164:E1166)</f>
        <v>5482.9033333333327</v>
      </c>
      <c r="F1167">
        <f>AVERAGE(F1164:F1166)</f>
        <v>177.7</v>
      </c>
      <c r="G1167" s="25">
        <f>F1167/E1167</f>
        <v>3.2409836394464979E-2</v>
      </c>
      <c r="H1167" s="25" t="str">
        <f>IF(G1167&lt;1.5, "F", "G")</f>
        <v>F</v>
      </c>
      <c r="I1167">
        <f>AVERAGE(I1164:I1166)</f>
        <v>172.36666666666665</v>
      </c>
      <c r="J1167">
        <f>AVERAGE(J1164:J1166)</f>
        <v>64</v>
      </c>
      <c r="K1167">
        <f t="shared" ref="K1167:K1230" si="252">-2.15*I1167+478</f>
        <v>107.41166666666675</v>
      </c>
      <c r="L1167">
        <f t="shared" si="248"/>
        <v>101.07999999999998</v>
      </c>
      <c r="M1167" s="26"/>
      <c r="AE1167" s="31">
        <f>O1156</f>
        <v>108.83323333333335</v>
      </c>
      <c r="AF1167" s="37">
        <f t="shared" si="251"/>
        <v>121.89557286600021</v>
      </c>
      <c r="AG1167" s="37">
        <f t="shared" si="251"/>
        <v>95.770893800666499</v>
      </c>
    </row>
    <row r="1168" spans="1:33" ht="17" thickTop="1" thickBot="1" x14ac:dyDescent="0.25">
      <c r="A1168" s="33" t="s">
        <v>215</v>
      </c>
      <c r="C1168" s="29">
        <v>4</v>
      </c>
      <c r="D1168" s="29">
        <v>1</v>
      </c>
      <c r="E1168" s="29">
        <v>8288.5499999999993</v>
      </c>
      <c r="F1168" s="29"/>
      <c r="G1168" s="25">
        <v>170.7</v>
      </c>
      <c r="H1168" s="25">
        <v>72.8</v>
      </c>
      <c r="I1168" s="25">
        <v>170.7</v>
      </c>
      <c r="J1168" s="25">
        <v>72.8</v>
      </c>
      <c r="K1168">
        <f t="shared" si="252"/>
        <v>110.99500000000006</v>
      </c>
      <c r="L1168">
        <f t="shared" si="248"/>
        <v>41.415999999999997</v>
      </c>
      <c r="M1168" s="50">
        <f>AVERAGE(K1168:L1168)</f>
        <v>76.205500000000029</v>
      </c>
      <c r="N1168" s="27">
        <f>AVERAGE(M1168:M1170)</f>
        <v>35.53583333333335</v>
      </c>
      <c r="AD1168" s="39">
        <f>N1168</f>
        <v>35.53583333333335</v>
      </c>
      <c r="AE1168" s="31">
        <f>O1156</f>
        <v>108.83323333333335</v>
      </c>
      <c r="AF1168" s="37">
        <f t="shared" si="251"/>
        <v>121.89557286600021</v>
      </c>
      <c r="AG1168" s="37">
        <f t="shared" si="251"/>
        <v>95.770893800666499</v>
      </c>
    </row>
    <row r="1169" spans="1:33" ht="17" thickTop="1" thickBot="1" x14ac:dyDescent="0.25">
      <c r="A1169" s="33" t="s">
        <v>216</v>
      </c>
      <c r="D1169">
        <v>2</v>
      </c>
      <c r="E1169" s="38">
        <v>3178.02</v>
      </c>
      <c r="F1169" s="38"/>
      <c r="G1169" s="25">
        <v>177.7</v>
      </c>
      <c r="H1169" s="25">
        <v>90.2</v>
      </c>
      <c r="I1169" s="25">
        <v>177.7</v>
      </c>
      <c r="J1169" s="25">
        <v>90.2</v>
      </c>
      <c r="K1169">
        <f t="shared" si="252"/>
        <v>95.94500000000005</v>
      </c>
      <c r="L1169" s="49">
        <f t="shared" si="248"/>
        <v>-76.55600000000004</v>
      </c>
      <c r="M1169" s="50">
        <f>AVERAGE(K1169:L1169)</f>
        <v>9.694500000000005</v>
      </c>
      <c r="AD1169">
        <f>N1168</f>
        <v>35.53583333333335</v>
      </c>
      <c r="AE1169" s="31">
        <f>O1156</f>
        <v>108.83323333333335</v>
      </c>
      <c r="AF1169" s="37">
        <f t="shared" si="251"/>
        <v>121.89557286600021</v>
      </c>
      <c r="AG1169" s="37">
        <f t="shared" si="251"/>
        <v>95.770893800666499</v>
      </c>
    </row>
    <row r="1170" spans="1:33" ht="17" thickTop="1" thickBot="1" x14ac:dyDescent="0.25">
      <c r="A1170" s="33" t="s">
        <v>217</v>
      </c>
      <c r="D1170">
        <v>3</v>
      </c>
      <c r="E1170" s="38">
        <v>5706.25</v>
      </c>
      <c r="F1170" s="38"/>
      <c r="G1170" s="25">
        <f>F1170/E1170</f>
        <v>0</v>
      </c>
      <c r="H1170" s="25" t="str">
        <f t="shared" ref="H1170:H1176" si="253">IF(G1170&lt;1.5, "F", "G")</f>
        <v>F</v>
      </c>
      <c r="I1170" s="38">
        <v>180.7</v>
      </c>
      <c r="J1170" s="38">
        <v>86</v>
      </c>
      <c r="K1170">
        <f t="shared" si="252"/>
        <v>89.495000000000061</v>
      </c>
      <c r="L1170" s="49">
        <f t="shared" si="248"/>
        <v>-48.080000000000041</v>
      </c>
      <c r="M1170" s="50">
        <f>AVERAGE(K1170:L1170)</f>
        <v>20.70750000000001</v>
      </c>
      <c r="AD1170">
        <f>N1168</f>
        <v>35.53583333333335</v>
      </c>
      <c r="AE1170" s="31">
        <f>O1156</f>
        <v>108.83323333333335</v>
      </c>
      <c r="AF1170" s="37">
        <f t="shared" si="251"/>
        <v>121.89557286600021</v>
      </c>
      <c r="AG1170" s="37">
        <f t="shared" si="251"/>
        <v>95.770893800666499</v>
      </c>
    </row>
    <row r="1171" spans="1:33" ht="17" thickTop="1" thickBot="1" x14ac:dyDescent="0.25">
      <c r="D1171" t="s">
        <v>208</v>
      </c>
      <c r="E1171">
        <f>AVERAGE(E1168:E1170)</f>
        <v>5724.2733333333335</v>
      </c>
      <c r="F1171" t="e">
        <f>AVERAGE(F1168:F1170)</f>
        <v>#DIV/0!</v>
      </c>
      <c r="G1171" s="25" t="e">
        <f>F1171/E1171</f>
        <v>#DIV/0!</v>
      </c>
      <c r="H1171" s="25" t="e">
        <f t="shared" si="253"/>
        <v>#DIV/0!</v>
      </c>
      <c r="I1171">
        <f>AVERAGE(I1168:I1170)</f>
        <v>176.36666666666665</v>
      </c>
      <c r="J1171">
        <f>AVERAGE(J1168:J1170)</f>
        <v>83</v>
      </c>
      <c r="K1171">
        <f t="shared" si="252"/>
        <v>98.811666666666724</v>
      </c>
      <c r="L1171">
        <f t="shared" si="248"/>
        <v>-27.740000000000009</v>
      </c>
      <c r="M1171" s="26"/>
      <c r="AE1171" s="31">
        <f>O1156</f>
        <v>108.83323333333335</v>
      </c>
      <c r="AF1171" s="37">
        <f t="shared" si="251"/>
        <v>121.89557286600021</v>
      </c>
      <c r="AG1171" s="37">
        <f t="shared" si="251"/>
        <v>95.770893800666499</v>
      </c>
    </row>
    <row r="1172" spans="1:33" ht="17" thickTop="1" thickBot="1" x14ac:dyDescent="0.25">
      <c r="A1172" s="33" t="s">
        <v>218</v>
      </c>
      <c r="C1172" s="29">
        <v>5</v>
      </c>
      <c r="D1172" s="29">
        <v>1</v>
      </c>
      <c r="E1172" s="29">
        <v>13947.84</v>
      </c>
      <c r="F1172" s="29">
        <v>172.3</v>
      </c>
      <c r="G1172" s="25">
        <v>65.3</v>
      </c>
      <c r="H1172" s="25" t="str">
        <f t="shared" si="253"/>
        <v>G</v>
      </c>
      <c r="I1172" s="29">
        <v>172.3</v>
      </c>
      <c r="J1172" s="25">
        <v>65.3</v>
      </c>
      <c r="K1172">
        <f t="shared" si="252"/>
        <v>107.55500000000001</v>
      </c>
      <c r="L1172">
        <f t="shared" si="248"/>
        <v>92.26600000000002</v>
      </c>
      <c r="M1172" s="26">
        <f>AVERAGE(K1172:L1172)</f>
        <v>99.910500000000013</v>
      </c>
      <c r="N1172" s="27">
        <f>AVERAGE(M1172:M1174)</f>
        <v>108.44949999999999</v>
      </c>
      <c r="AD1172" s="39">
        <f>N1172</f>
        <v>108.44949999999999</v>
      </c>
      <c r="AE1172" s="31">
        <f>O1156</f>
        <v>108.83323333333335</v>
      </c>
      <c r="AF1172" s="37">
        <f t="shared" si="251"/>
        <v>121.89557286600021</v>
      </c>
      <c r="AG1172" s="37">
        <f t="shared" si="251"/>
        <v>95.770893800666499</v>
      </c>
    </row>
    <row r="1173" spans="1:33" ht="17" thickTop="1" thickBot="1" x14ac:dyDescent="0.25">
      <c r="A1173" s="33" t="s">
        <v>219</v>
      </c>
      <c r="D1173">
        <v>2</v>
      </c>
      <c r="E1173" s="29">
        <v>172.3</v>
      </c>
      <c r="F1173" s="25">
        <v>166.3</v>
      </c>
      <c r="G1173" s="25">
        <v>64.7</v>
      </c>
      <c r="H1173" s="25" t="str">
        <f t="shared" si="253"/>
        <v>G</v>
      </c>
      <c r="I1173" s="25">
        <v>166.3</v>
      </c>
      <c r="J1173" s="25">
        <v>64.7</v>
      </c>
      <c r="K1173">
        <f t="shared" si="252"/>
        <v>120.45499999999998</v>
      </c>
      <c r="L1173">
        <f t="shared" si="248"/>
        <v>96.333999999999946</v>
      </c>
      <c r="M1173" s="26">
        <f>AVERAGE(K1173:L1173)</f>
        <v>108.39449999999997</v>
      </c>
      <c r="AD1173">
        <f>N1172</f>
        <v>108.44949999999999</v>
      </c>
      <c r="AE1173" s="31">
        <f>O1156</f>
        <v>108.83323333333335</v>
      </c>
      <c r="AF1173" s="37">
        <f t="shared" ref="AF1173:AG1178" si="254">AF1172</f>
        <v>121.89557286600021</v>
      </c>
      <c r="AG1173" s="37">
        <f t="shared" si="254"/>
        <v>95.770893800666499</v>
      </c>
    </row>
    <row r="1174" spans="1:33" ht="17" thickTop="1" thickBot="1" x14ac:dyDescent="0.25">
      <c r="A1174" s="33" t="s">
        <v>220</v>
      </c>
      <c r="D1174">
        <v>3</v>
      </c>
      <c r="E1174" s="38">
        <v>13008.08</v>
      </c>
      <c r="F1174" s="38"/>
      <c r="G1174" s="25">
        <f>F1174/E1174</f>
        <v>0</v>
      </c>
      <c r="H1174" s="25" t="str">
        <f t="shared" si="253"/>
        <v>F</v>
      </c>
      <c r="I1174" s="38">
        <v>163.30000000000001</v>
      </c>
      <c r="J1174" s="38">
        <v>63.1</v>
      </c>
      <c r="K1174">
        <f t="shared" si="252"/>
        <v>126.90499999999997</v>
      </c>
      <c r="L1174">
        <f t="shared" si="248"/>
        <v>107.18199999999996</v>
      </c>
      <c r="M1174" s="48">
        <f>AVERAGE(K1174:L1174)</f>
        <v>117.04349999999997</v>
      </c>
      <c r="AD1174">
        <f>N1172</f>
        <v>108.44949999999999</v>
      </c>
      <c r="AE1174" s="31">
        <f>O1156</f>
        <v>108.83323333333335</v>
      </c>
      <c r="AF1174" s="37">
        <f t="shared" si="254"/>
        <v>121.89557286600021</v>
      </c>
      <c r="AG1174" s="37">
        <f t="shared" si="254"/>
        <v>95.770893800666499</v>
      </c>
    </row>
    <row r="1175" spans="1:33" ht="17" thickTop="1" thickBot="1" x14ac:dyDescent="0.25">
      <c r="D1175" t="s">
        <v>208</v>
      </c>
      <c r="E1175">
        <f>AVERAGE(E1172:E1174)</f>
        <v>9042.74</v>
      </c>
      <c r="F1175">
        <f>AVERAGE(F1172:F1174)</f>
        <v>169.3</v>
      </c>
      <c r="G1175" s="25">
        <f>F1175/E1175</f>
        <v>1.8722201456638145E-2</v>
      </c>
      <c r="H1175" s="25" t="str">
        <f t="shared" si="253"/>
        <v>F</v>
      </c>
      <c r="I1175">
        <f>AVERAGE(I1172:I1174)</f>
        <v>167.3</v>
      </c>
      <c r="J1175">
        <f>AVERAGE(J1172:J1174)</f>
        <v>64.36666666666666</v>
      </c>
      <c r="K1175">
        <f t="shared" si="252"/>
        <v>118.30500000000001</v>
      </c>
      <c r="L1175">
        <f t="shared" si="248"/>
        <v>98.594000000000051</v>
      </c>
      <c r="M1175" s="26"/>
      <c r="AE1175" s="31">
        <f>O1156</f>
        <v>108.83323333333335</v>
      </c>
      <c r="AF1175" s="37">
        <f t="shared" si="254"/>
        <v>121.89557286600021</v>
      </c>
      <c r="AG1175" s="37">
        <f t="shared" si="254"/>
        <v>95.770893800666499</v>
      </c>
    </row>
    <row r="1176" spans="1:33" ht="17" thickTop="1" thickBot="1" x14ac:dyDescent="0.25">
      <c r="A1176" s="33" t="s">
        <v>221</v>
      </c>
      <c r="C1176" s="41">
        <v>6</v>
      </c>
      <c r="D1176" s="41">
        <v>1</v>
      </c>
      <c r="E1176" s="41">
        <v>13159.22</v>
      </c>
      <c r="F1176" s="41"/>
      <c r="G1176" s="25">
        <f>F1176/E1176</f>
        <v>0</v>
      </c>
      <c r="H1176" s="25" t="str">
        <f t="shared" si="253"/>
        <v>F</v>
      </c>
      <c r="I1176" s="41">
        <v>158.30000000000001</v>
      </c>
      <c r="J1176" s="41">
        <v>62.3</v>
      </c>
      <c r="K1176">
        <f t="shared" si="252"/>
        <v>137.65499999999997</v>
      </c>
      <c r="L1176">
        <f t="shared" si="248"/>
        <v>112.60599999999999</v>
      </c>
      <c r="M1176" s="26">
        <f>AVERAGE(K1176:L1176)</f>
        <v>125.13049999999998</v>
      </c>
      <c r="N1176" s="27">
        <f>AVERAGE(M1176:M1178)</f>
        <v>115.16116666666666</v>
      </c>
      <c r="AD1176" s="42">
        <f>N1176</f>
        <v>115.16116666666666</v>
      </c>
      <c r="AE1176" s="31">
        <f>O1156</f>
        <v>108.83323333333335</v>
      </c>
      <c r="AF1176" s="37">
        <f t="shared" si="254"/>
        <v>121.89557286600021</v>
      </c>
      <c r="AG1176" s="37">
        <f t="shared" si="254"/>
        <v>95.770893800666499</v>
      </c>
    </row>
    <row r="1177" spans="1:33" ht="17" thickTop="1" thickBot="1" x14ac:dyDescent="0.25">
      <c r="A1177" s="33" t="s">
        <v>222</v>
      </c>
      <c r="D1177">
        <v>2</v>
      </c>
      <c r="E1177" s="43">
        <v>62.3</v>
      </c>
      <c r="F1177" s="43"/>
      <c r="G1177" s="25">
        <v>162.30000000000001</v>
      </c>
      <c r="H1177" s="25">
        <v>63.7</v>
      </c>
      <c r="I1177" s="25">
        <v>162.30000000000001</v>
      </c>
      <c r="J1177" s="25">
        <v>63.7</v>
      </c>
      <c r="K1177">
        <f t="shared" si="252"/>
        <v>129.05500000000001</v>
      </c>
      <c r="L1177">
        <f t="shared" si="248"/>
        <v>103.11399999999998</v>
      </c>
      <c r="M1177" s="26">
        <f>AVERAGE(K1177:L1177)</f>
        <v>116.08449999999999</v>
      </c>
      <c r="AD1177">
        <f>N1176</f>
        <v>115.16116666666666</v>
      </c>
      <c r="AE1177" s="31">
        <f>O1156</f>
        <v>108.83323333333335</v>
      </c>
      <c r="AF1177" s="37">
        <f t="shared" si="254"/>
        <v>121.89557286600021</v>
      </c>
      <c r="AG1177" s="37">
        <f t="shared" si="254"/>
        <v>95.770893800666499</v>
      </c>
    </row>
    <row r="1178" spans="1:33" ht="17" thickTop="1" thickBot="1" x14ac:dyDescent="0.25">
      <c r="A1178" s="33" t="s">
        <v>223</v>
      </c>
      <c r="D1178">
        <v>3</v>
      </c>
      <c r="E1178" s="25">
        <v>162.30000000000001</v>
      </c>
      <c r="F1178" s="25">
        <v>63.7</v>
      </c>
      <c r="G1178" s="25">
        <f>F1178/E1178</f>
        <v>0.39248305606900802</v>
      </c>
      <c r="H1178" s="25" t="str">
        <f>IF(G1178&lt;1.5, "F", "G")</f>
        <v>F</v>
      </c>
      <c r="I1178" s="43">
        <v>167.3</v>
      </c>
      <c r="J1178" s="43">
        <v>65.599999999999994</v>
      </c>
      <c r="K1178">
        <f t="shared" si="252"/>
        <v>118.30500000000001</v>
      </c>
      <c r="L1178">
        <f t="shared" si="248"/>
        <v>90.232000000000028</v>
      </c>
      <c r="M1178" s="26">
        <f>AVERAGE(K1178:L1178)</f>
        <v>104.26850000000002</v>
      </c>
      <c r="AD1178">
        <f>N1176</f>
        <v>115.16116666666666</v>
      </c>
      <c r="AE1178" s="31">
        <f>O1156</f>
        <v>108.83323333333335</v>
      </c>
      <c r="AF1178" s="37">
        <f t="shared" si="254"/>
        <v>121.89557286600021</v>
      </c>
      <c r="AG1178" s="37">
        <f t="shared" si="254"/>
        <v>95.770893800666499</v>
      </c>
    </row>
    <row r="1179" spans="1:33" ht="17" thickTop="1" thickBot="1" x14ac:dyDescent="0.25">
      <c r="D1179" t="s">
        <v>208</v>
      </c>
      <c r="E1179">
        <f>AVERAGE(E1176:E1178)</f>
        <v>4461.2733333333326</v>
      </c>
      <c r="F1179">
        <f>AVERAGE(F1176:F1178)</f>
        <v>63.7</v>
      </c>
      <c r="G1179" s="25">
        <f>F1179/E1179</f>
        <v>1.4278434706982016E-2</v>
      </c>
      <c r="H1179" s="25" t="str">
        <f>IF(G1179&lt;1.5, "F", "G")</f>
        <v>F</v>
      </c>
      <c r="I1179">
        <f>AVERAGE(I1176:I1178)</f>
        <v>162.63333333333335</v>
      </c>
      <c r="J1179">
        <f>AVERAGE(J1176:J1178)</f>
        <v>63.866666666666667</v>
      </c>
      <c r="K1179">
        <f t="shared" si="252"/>
        <v>128.33833333333331</v>
      </c>
      <c r="L1179">
        <f t="shared" si="248"/>
        <v>101.98399999999998</v>
      </c>
      <c r="M1179" s="26"/>
    </row>
    <row r="1180" spans="1:33" s="25" customFormat="1" ht="17" thickTop="1" thickBot="1" x14ac:dyDescent="0.25">
      <c r="A1180" s="23" t="s">
        <v>204</v>
      </c>
      <c r="B1180" s="24" t="s">
        <v>276</v>
      </c>
      <c r="C1180" s="25">
        <v>1</v>
      </c>
      <c r="D1180" s="25">
        <v>1</v>
      </c>
      <c r="E1180" s="25">
        <v>14046.18</v>
      </c>
      <c r="G1180" s="25">
        <v>157.30000000000001</v>
      </c>
      <c r="H1180" s="25">
        <v>57.3</v>
      </c>
      <c r="I1180" s="25">
        <v>157.30000000000001</v>
      </c>
      <c r="J1180" s="25">
        <v>57.3</v>
      </c>
      <c r="K1180" s="25">
        <f t="shared" si="252"/>
        <v>139.80500000000001</v>
      </c>
      <c r="L1180" s="25">
        <f t="shared" si="248"/>
        <v>146.50600000000003</v>
      </c>
      <c r="M1180" s="26">
        <f>AVERAGE(K1180:L1180)</f>
        <v>143.15550000000002</v>
      </c>
      <c r="N1180" s="27">
        <f>AVERAGE(M1180:M1182)</f>
        <v>114.55016666666666</v>
      </c>
      <c r="O1180" s="45">
        <f>AVERAGE(N1180,N1184,N1188,N1192,N1196,N1200)</f>
        <v>122.57877777777777</v>
      </c>
      <c r="P1180" s="25">
        <f>AVERAGE(K1180:K1182,K1184:K1186,K1188:K1190,K1192:K1194,K1196:K1198,K1200:K1202)</f>
        <v>141.83555555555554</v>
      </c>
      <c r="Q1180" s="25">
        <f>AVERAGE(L1180:L1182,L1184:L1186,L1188:L1190,L1192:L1194,L1196:L1198,L1200:L1202)</f>
        <v>84.958666666666659</v>
      </c>
      <c r="S1180" s="46">
        <f>_xlfn.STDEV.S(M1180:M1182,M1184:M1186,M1188,M1192:M1194,M1196:M1198,M1200:M1202, M1190, M1189)</f>
        <v>25.848513928283367</v>
      </c>
      <c r="T1180">
        <f t="shared" ref="T1180:U1180" si="255">AVERAGE(I1180:I1203)</f>
        <v>156.35555555555553</v>
      </c>
      <c r="U1180">
        <f t="shared" si="255"/>
        <v>66.377777777777766</v>
      </c>
      <c r="AD1180" s="31">
        <f>$N$1180</f>
        <v>114.55016666666666</v>
      </c>
      <c r="AE1180" s="31">
        <f>O1180</f>
        <v>122.57877777777777</v>
      </c>
      <c r="AF1180" s="47">
        <f>O1180+S1180</f>
        <v>148.42729170606114</v>
      </c>
      <c r="AG1180" s="47">
        <f>O1180-S1180</f>
        <v>96.730263849494406</v>
      </c>
    </row>
    <row r="1181" spans="1:33" ht="17" thickTop="1" thickBot="1" x14ac:dyDescent="0.25">
      <c r="A1181" s="33" t="s">
        <v>206</v>
      </c>
      <c r="D1181">
        <v>2</v>
      </c>
      <c r="E1181" s="25">
        <v>157.30000000000001</v>
      </c>
      <c r="F1181" s="25">
        <v>156.30000000000001</v>
      </c>
      <c r="G1181" s="25">
        <v>68.400000000000006</v>
      </c>
      <c r="H1181" s="25" t="str">
        <f>IF(G1181&lt;1.5, "F", "G")</f>
        <v>G</v>
      </c>
      <c r="I1181" s="25">
        <v>156.30000000000001</v>
      </c>
      <c r="J1181" s="25">
        <v>68.400000000000006</v>
      </c>
      <c r="K1181">
        <f t="shared" si="252"/>
        <v>141.95499999999998</v>
      </c>
      <c r="L1181">
        <f t="shared" si="248"/>
        <v>71.247999999999934</v>
      </c>
      <c r="M1181" s="26">
        <f>AVERAGE(K1181:L1181)</f>
        <v>106.60149999999996</v>
      </c>
      <c r="AD1181">
        <f>N1180</f>
        <v>114.55016666666666</v>
      </c>
      <c r="AE1181" s="31">
        <f>O1180</f>
        <v>122.57877777777777</v>
      </c>
      <c r="AF1181" s="37">
        <f t="shared" ref="AF1181:AG1196" si="256">AF1180</f>
        <v>148.42729170606114</v>
      </c>
      <c r="AG1181" s="37">
        <f t="shared" si="256"/>
        <v>96.730263849494406</v>
      </c>
    </row>
    <row r="1182" spans="1:33" ht="17" thickTop="1" thickBot="1" x14ac:dyDescent="0.25">
      <c r="A1182" s="33" t="s">
        <v>207</v>
      </c>
      <c r="D1182">
        <v>3</v>
      </c>
      <c r="E1182" s="25">
        <v>156.30000000000001</v>
      </c>
      <c r="F1182" s="25">
        <v>68.400000000000006</v>
      </c>
      <c r="G1182" s="25">
        <f>F1182/E1182</f>
        <v>0.43761996161228406</v>
      </c>
      <c r="H1182" s="25" t="str">
        <f>IF(G1182&lt;1.5, "F", "G")</f>
        <v>F</v>
      </c>
      <c r="I1182" s="38">
        <v>153.30000000000001</v>
      </c>
      <c r="J1182" s="38">
        <v>73.099999999999994</v>
      </c>
      <c r="K1182">
        <f t="shared" si="252"/>
        <v>148.40499999999997</v>
      </c>
      <c r="L1182">
        <f t="shared" si="248"/>
        <v>39.382000000000005</v>
      </c>
      <c r="M1182" s="26">
        <f>AVERAGE(K1182:L1182)</f>
        <v>93.893499999999989</v>
      </c>
      <c r="AD1182">
        <f>N1180</f>
        <v>114.55016666666666</v>
      </c>
      <c r="AE1182" s="31">
        <f>O1180</f>
        <v>122.57877777777777</v>
      </c>
      <c r="AF1182" s="37">
        <f t="shared" si="256"/>
        <v>148.42729170606114</v>
      </c>
      <c r="AG1182" s="37">
        <f t="shared" si="256"/>
        <v>96.730263849494406</v>
      </c>
    </row>
    <row r="1183" spans="1:33" ht="17" thickTop="1" thickBot="1" x14ac:dyDescent="0.25">
      <c r="D1183" t="s">
        <v>208</v>
      </c>
      <c r="E1183">
        <f>AVERAGE(E1180:E1182)</f>
        <v>4786.5933333333332</v>
      </c>
      <c r="F1183">
        <f>AVERAGE(F1180:F1182)</f>
        <v>112.35000000000001</v>
      </c>
      <c r="G1183" s="25">
        <f>F1183/E1183</f>
        <v>2.3471808063911845E-2</v>
      </c>
      <c r="H1183" s="25" t="str">
        <f>IF(G1183&lt;1.5, "F", "G")</f>
        <v>F</v>
      </c>
      <c r="I1183">
        <f>AVERAGE(I1180:I1182)</f>
        <v>155.63333333333335</v>
      </c>
      <c r="J1183">
        <f>AVERAGE(J1180:J1182)</f>
        <v>66.266666666666666</v>
      </c>
      <c r="K1183">
        <f t="shared" si="252"/>
        <v>143.38833333333332</v>
      </c>
      <c r="L1183">
        <f t="shared" si="248"/>
        <v>85.711999999999989</v>
      </c>
      <c r="M1183" s="26"/>
      <c r="AE1183" s="31">
        <f>O1180</f>
        <v>122.57877777777777</v>
      </c>
      <c r="AF1183" s="37">
        <f t="shared" si="256"/>
        <v>148.42729170606114</v>
      </c>
      <c r="AG1183" s="37">
        <f t="shared" si="256"/>
        <v>96.730263849494406</v>
      </c>
    </row>
    <row r="1184" spans="1:33" ht="17" thickTop="1" thickBot="1" x14ac:dyDescent="0.25">
      <c r="A1184" s="33" t="s">
        <v>209</v>
      </c>
      <c r="C1184" s="29">
        <v>2</v>
      </c>
      <c r="D1184" s="29">
        <v>1</v>
      </c>
      <c r="E1184">
        <v>73.099999999999994</v>
      </c>
      <c r="G1184" s="25">
        <v>156.30000000000001</v>
      </c>
      <c r="H1184" s="25">
        <v>76.5</v>
      </c>
      <c r="I1184" s="25">
        <v>156.30000000000001</v>
      </c>
      <c r="J1184" s="25">
        <v>76.5</v>
      </c>
      <c r="K1184">
        <f t="shared" si="252"/>
        <v>141.95499999999998</v>
      </c>
      <c r="L1184">
        <f t="shared" si="248"/>
        <v>16.329999999999927</v>
      </c>
      <c r="M1184" s="26">
        <f>AVERAGE(K1184:L1184)</f>
        <v>79.142499999999956</v>
      </c>
      <c r="N1184" s="27">
        <f>AVERAGE(M1184:M1186)</f>
        <v>94.90749999999997</v>
      </c>
      <c r="AD1184" s="39">
        <f>$N$1184</f>
        <v>94.90749999999997</v>
      </c>
      <c r="AE1184" s="31">
        <f>O1180</f>
        <v>122.57877777777777</v>
      </c>
      <c r="AF1184" s="37">
        <f t="shared" si="256"/>
        <v>148.42729170606114</v>
      </c>
      <c r="AG1184" s="37">
        <f t="shared" si="256"/>
        <v>96.730263849494406</v>
      </c>
    </row>
    <row r="1185" spans="1:33" ht="17" thickTop="1" thickBot="1" x14ac:dyDescent="0.25">
      <c r="A1185" s="33" t="s">
        <v>210</v>
      </c>
      <c r="D1185">
        <v>2</v>
      </c>
      <c r="E1185">
        <v>5068.9399999999996</v>
      </c>
      <c r="G1185" s="25">
        <v>153.30000000000001</v>
      </c>
      <c r="H1185" s="25">
        <v>66</v>
      </c>
      <c r="I1185" s="25">
        <v>153.30000000000001</v>
      </c>
      <c r="J1185" s="25">
        <v>66</v>
      </c>
      <c r="K1185">
        <f t="shared" si="252"/>
        <v>148.40499999999997</v>
      </c>
      <c r="L1185">
        <f t="shared" si="248"/>
        <v>87.519999999999982</v>
      </c>
      <c r="M1185" s="26">
        <f>AVERAGE(K1185:L1185)</f>
        <v>117.96249999999998</v>
      </c>
      <c r="AD1185" s="39">
        <f>$N$1184</f>
        <v>94.90749999999997</v>
      </c>
      <c r="AE1185" s="31">
        <f>O1180</f>
        <v>122.57877777777777</v>
      </c>
      <c r="AF1185" s="37">
        <f t="shared" si="256"/>
        <v>148.42729170606114</v>
      </c>
      <c r="AG1185" s="37">
        <f t="shared" si="256"/>
        <v>96.730263849494406</v>
      </c>
    </row>
    <row r="1186" spans="1:33" ht="17" thickTop="1" thickBot="1" x14ac:dyDescent="0.25">
      <c r="A1186" s="33" t="s">
        <v>211</v>
      </c>
      <c r="D1186">
        <v>3</v>
      </c>
      <c r="E1186">
        <v>6699.76</v>
      </c>
      <c r="G1186" s="25">
        <f>F1186/E1186</f>
        <v>0</v>
      </c>
      <c r="H1186" s="25" t="str">
        <f>IF(G1186&lt;1.5, "F", "G")</f>
        <v>F</v>
      </c>
      <c r="I1186" s="38">
        <v>156.30000000000001</v>
      </c>
      <c r="J1186" s="38">
        <v>74</v>
      </c>
      <c r="K1186">
        <f t="shared" si="252"/>
        <v>141.95499999999998</v>
      </c>
      <c r="L1186">
        <f t="shared" si="248"/>
        <v>33.279999999999973</v>
      </c>
      <c r="M1186" s="26">
        <f>AVERAGE(K1186:L1186)</f>
        <v>87.617499999999978</v>
      </c>
      <c r="AD1186" s="39">
        <f>$N$1184</f>
        <v>94.90749999999997</v>
      </c>
      <c r="AE1186" s="31">
        <f>O1180</f>
        <v>122.57877777777777</v>
      </c>
      <c r="AF1186" s="37">
        <f t="shared" si="256"/>
        <v>148.42729170606114</v>
      </c>
      <c r="AG1186" s="37">
        <f t="shared" si="256"/>
        <v>96.730263849494406</v>
      </c>
    </row>
    <row r="1187" spans="1:33" ht="17" thickTop="1" thickBot="1" x14ac:dyDescent="0.25">
      <c r="D1187" t="s">
        <v>208</v>
      </c>
      <c r="E1187">
        <f>AVERAGE(E1184:E1186)</f>
        <v>3947.2666666666664</v>
      </c>
      <c r="F1187" t="e">
        <f>AVERAGE(F1184:F1186)</f>
        <v>#DIV/0!</v>
      </c>
      <c r="G1187" s="25" t="e">
        <f>F1187/E1187</f>
        <v>#DIV/0!</v>
      </c>
      <c r="H1187" s="25" t="e">
        <f>IF(G1187&lt;1.5, "F", "G")</f>
        <v>#DIV/0!</v>
      </c>
      <c r="I1187">
        <f>AVERAGE(I1184:I1186)</f>
        <v>155.30000000000001</v>
      </c>
      <c r="J1187">
        <f>AVERAGE(J1184:J1186)</f>
        <v>72.166666666666671</v>
      </c>
      <c r="K1187">
        <f t="shared" si="252"/>
        <v>144.10499999999996</v>
      </c>
      <c r="L1187">
        <f t="shared" si="248"/>
        <v>45.709999999999923</v>
      </c>
      <c r="M1187" s="26"/>
      <c r="AE1187" s="31">
        <f>O1180</f>
        <v>122.57877777777777</v>
      </c>
      <c r="AF1187" s="37">
        <f t="shared" si="256"/>
        <v>148.42729170606114</v>
      </c>
      <c r="AG1187" s="37">
        <f t="shared" si="256"/>
        <v>96.730263849494406</v>
      </c>
    </row>
    <row r="1188" spans="1:33" ht="17" thickTop="1" thickBot="1" x14ac:dyDescent="0.25">
      <c r="A1188" s="33" t="s">
        <v>212</v>
      </c>
      <c r="C1188" s="29">
        <v>3</v>
      </c>
      <c r="D1188" s="29">
        <v>1</v>
      </c>
      <c r="E1188" s="29">
        <v>2154.16</v>
      </c>
      <c r="F1188" s="29"/>
      <c r="G1188" s="25">
        <v>153.5</v>
      </c>
      <c r="H1188" s="25">
        <v>86.8</v>
      </c>
      <c r="I1188" s="25">
        <v>153.5</v>
      </c>
      <c r="J1188" s="25">
        <v>86.8</v>
      </c>
      <c r="K1188">
        <f t="shared" si="252"/>
        <v>147.97500000000002</v>
      </c>
      <c r="L1188" s="49">
        <f t="shared" si="248"/>
        <v>-53.504000000000019</v>
      </c>
      <c r="M1188" s="26">
        <f>AVERAGE(K1188)</f>
        <v>147.97500000000002</v>
      </c>
      <c r="N1188" s="27">
        <f>AVERAGE(M1188:M1190)</f>
        <v>124.41900000000003</v>
      </c>
      <c r="AD1188" s="39">
        <f>N1188</f>
        <v>124.41900000000003</v>
      </c>
      <c r="AE1188" s="31">
        <f>O1180</f>
        <v>122.57877777777777</v>
      </c>
      <c r="AF1188" s="37">
        <f t="shared" si="256"/>
        <v>148.42729170606114</v>
      </c>
      <c r="AG1188" s="37">
        <f t="shared" si="256"/>
        <v>96.730263849494406</v>
      </c>
    </row>
    <row r="1189" spans="1:33" ht="17" thickTop="1" thickBot="1" x14ac:dyDescent="0.25">
      <c r="A1189" s="33" t="s">
        <v>213</v>
      </c>
      <c r="D1189">
        <v>2</v>
      </c>
      <c r="E1189" s="38">
        <v>10182.67</v>
      </c>
      <c r="F1189" s="38"/>
      <c r="G1189" s="25">
        <v>161.30000000000001</v>
      </c>
      <c r="H1189" s="25">
        <v>60.6</v>
      </c>
      <c r="I1189" s="25">
        <v>161.30000000000001</v>
      </c>
      <c r="J1189" s="25">
        <v>60.6</v>
      </c>
      <c r="K1189">
        <f t="shared" si="252"/>
        <v>131.20499999999998</v>
      </c>
      <c r="L1189">
        <f t="shared" si="248"/>
        <v>124.13199999999995</v>
      </c>
      <c r="M1189" s="26">
        <f>AVERAGE(K1189:L1189)</f>
        <v>127.66849999999997</v>
      </c>
      <c r="AD1189">
        <f>N1188</f>
        <v>124.41900000000003</v>
      </c>
      <c r="AE1189" s="31">
        <f>O1180</f>
        <v>122.57877777777777</v>
      </c>
      <c r="AF1189" s="37">
        <f t="shared" si="256"/>
        <v>148.42729170606114</v>
      </c>
      <c r="AG1189" s="37">
        <f t="shared" si="256"/>
        <v>96.730263849494406</v>
      </c>
    </row>
    <row r="1190" spans="1:33" ht="17" thickTop="1" thickBot="1" x14ac:dyDescent="0.25">
      <c r="A1190" s="33" t="s">
        <v>214</v>
      </c>
      <c r="D1190">
        <v>3</v>
      </c>
      <c r="E1190" s="38">
        <v>4410.59</v>
      </c>
      <c r="F1190" s="38"/>
      <c r="G1190" s="25">
        <f>F1190/E1190</f>
        <v>0</v>
      </c>
      <c r="H1190" s="25" t="str">
        <f>IF(G1190&lt;1.5, "F", "G")</f>
        <v>F</v>
      </c>
      <c r="I1190" s="38">
        <v>159.30000000000001</v>
      </c>
      <c r="J1190" s="38">
        <v>70.099999999999994</v>
      </c>
      <c r="K1190">
        <f t="shared" si="252"/>
        <v>135.505</v>
      </c>
      <c r="L1190">
        <f t="shared" si="248"/>
        <v>59.722000000000037</v>
      </c>
      <c r="M1190" s="26">
        <f>AVERAGE(K1190:L1190)</f>
        <v>97.613500000000016</v>
      </c>
      <c r="AD1190">
        <f>N1188</f>
        <v>124.41900000000003</v>
      </c>
      <c r="AE1190" s="31">
        <f>O1180</f>
        <v>122.57877777777777</v>
      </c>
      <c r="AF1190" s="37">
        <f t="shared" si="256"/>
        <v>148.42729170606114</v>
      </c>
      <c r="AG1190" s="37">
        <f t="shared" si="256"/>
        <v>96.730263849494406</v>
      </c>
    </row>
    <row r="1191" spans="1:33" ht="17" thickTop="1" thickBot="1" x14ac:dyDescent="0.25">
      <c r="D1191" t="s">
        <v>208</v>
      </c>
      <c r="E1191">
        <f>AVERAGE(E1188:E1190)</f>
        <v>5582.4733333333324</v>
      </c>
      <c r="F1191" t="e">
        <f>AVERAGE(F1188:F1190)</f>
        <v>#DIV/0!</v>
      </c>
      <c r="G1191" s="25" t="e">
        <f>F1191/E1191</f>
        <v>#DIV/0!</v>
      </c>
      <c r="H1191" s="25" t="e">
        <f>IF(G1191&lt;1.5, "F", "G")</f>
        <v>#DIV/0!</v>
      </c>
      <c r="I1191">
        <f>AVERAGE(I1188:I1190)</f>
        <v>158.03333333333333</v>
      </c>
      <c r="J1191">
        <f>AVERAGE(J1188:J1190)</f>
        <v>72.5</v>
      </c>
      <c r="K1191">
        <f t="shared" si="252"/>
        <v>138.22833333333335</v>
      </c>
      <c r="L1191">
        <f t="shared" si="248"/>
        <v>43.449999999999989</v>
      </c>
      <c r="M1191" s="26"/>
      <c r="AE1191" s="31">
        <f>O1180</f>
        <v>122.57877777777777</v>
      </c>
      <c r="AF1191" s="37">
        <f t="shared" si="256"/>
        <v>148.42729170606114</v>
      </c>
      <c r="AG1191" s="37">
        <f t="shared" si="256"/>
        <v>96.730263849494406</v>
      </c>
    </row>
    <row r="1192" spans="1:33" ht="17" thickTop="1" thickBot="1" x14ac:dyDescent="0.25">
      <c r="A1192" s="33" t="s">
        <v>215</v>
      </c>
      <c r="C1192" s="29">
        <v>4</v>
      </c>
      <c r="D1192" s="29">
        <v>1</v>
      </c>
      <c r="E1192" s="29">
        <v>5760.31</v>
      </c>
      <c r="F1192" s="29"/>
      <c r="G1192" s="25">
        <v>160.30000000000001</v>
      </c>
      <c r="H1192" s="25">
        <v>60.2</v>
      </c>
      <c r="I1192" s="25">
        <v>160.30000000000001</v>
      </c>
      <c r="J1192" s="25">
        <v>60.2</v>
      </c>
      <c r="K1192">
        <f t="shared" si="252"/>
        <v>133.35500000000002</v>
      </c>
      <c r="L1192">
        <f t="shared" si="248"/>
        <v>126.84399999999999</v>
      </c>
      <c r="M1192" s="26">
        <f>AVERAGE(K1192:L1192)</f>
        <v>130.09950000000001</v>
      </c>
      <c r="N1192" s="27">
        <f>AVERAGE(M1192:M1194)</f>
        <v>130.11350000000002</v>
      </c>
      <c r="AD1192" s="39">
        <f>N1192</f>
        <v>130.11350000000002</v>
      </c>
      <c r="AE1192" s="31">
        <f>O1180</f>
        <v>122.57877777777777</v>
      </c>
      <c r="AF1192" s="37">
        <f t="shared" si="256"/>
        <v>148.42729170606114</v>
      </c>
      <c r="AG1192" s="37">
        <f t="shared" si="256"/>
        <v>96.730263849494406</v>
      </c>
    </row>
    <row r="1193" spans="1:33" ht="17" thickTop="1" thickBot="1" x14ac:dyDescent="0.25">
      <c r="A1193" s="33" t="s">
        <v>216</v>
      </c>
      <c r="D1193">
        <v>2</v>
      </c>
      <c r="E1193" s="38">
        <v>15979.63</v>
      </c>
      <c r="F1193" s="38"/>
      <c r="G1193" s="25">
        <v>163.1</v>
      </c>
      <c r="H1193" s="25">
        <v>60.6</v>
      </c>
      <c r="I1193" s="25">
        <v>163.1</v>
      </c>
      <c r="J1193" s="25">
        <v>60.6</v>
      </c>
      <c r="K1193">
        <f t="shared" si="252"/>
        <v>127.33500000000004</v>
      </c>
      <c r="L1193">
        <f t="shared" si="248"/>
        <v>124.13199999999995</v>
      </c>
      <c r="M1193" s="26">
        <f>AVERAGE(K1193:L1193)</f>
        <v>125.73349999999999</v>
      </c>
      <c r="AD1193">
        <f>N1192</f>
        <v>130.11350000000002</v>
      </c>
      <c r="AE1193" s="31">
        <f>O1180</f>
        <v>122.57877777777777</v>
      </c>
      <c r="AF1193" s="37">
        <f t="shared" si="256"/>
        <v>148.42729170606114</v>
      </c>
      <c r="AG1193" s="37">
        <f t="shared" si="256"/>
        <v>96.730263849494406</v>
      </c>
    </row>
    <row r="1194" spans="1:33" ht="17" thickTop="1" thickBot="1" x14ac:dyDescent="0.25">
      <c r="A1194" s="33" t="s">
        <v>217</v>
      </c>
      <c r="D1194">
        <v>3</v>
      </c>
      <c r="E1194" s="25">
        <v>163.1</v>
      </c>
      <c r="F1194" s="25">
        <v>60.6</v>
      </c>
      <c r="G1194" s="25">
        <f>F1194/E1194</f>
        <v>0.37155119558553035</v>
      </c>
      <c r="H1194" s="25" t="str">
        <f>IF(G1194&lt;1.5, "F", "G")</f>
        <v>F</v>
      </c>
      <c r="I1194" s="38">
        <v>152.1</v>
      </c>
      <c r="J1194" s="38">
        <v>61.5</v>
      </c>
      <c r="K1194">
        <f t="shared" si="252"/>
        <v>150.98500000000001</v>
      </c>
      <c r="L1194">
        <f t="shared" si="248"/>
        <v>118.02999999999997</v>
      </c>
      <c r="M1194" s="26">
        <f>AVERAGE(K1194:L1194)</f>
        <v>134.50749999999999</v>
      </c>
      <c r="AD1194">
        <f>N1192</f>
        <v>130.11350000000002</v>
      </c>
      <c r="AE1194" s="31">
        <f>O1180</f>
        <v>122.57877777777777</v>
      </c>
      <c r="AF1194" s="37">
        <f t="shared" si="256"/>
        <v>148.42729170606114</v>
      </c>
      <c r="AG1194" s="37">
        <f t="shared" si="256"/>
        <v>96.730263849494406</v>
      </c>
    </row>
    <row r="1195" spans="1:33" ht="17" thickTop="1" thickBot="1" x14ac:dyDescent="0.25">
      <c r="D1195" t="s">
        <v>208</v>
      </c>
      <c r="E1195">
        <f>AVERAGE(E1192:E1194)</f>
        <v>7301.0133333333324</v>
      </c>
      <c r="F1195">
        <f>AVERAGE(F1192:F1194)</f>
        <v>60.6</v>
      </c>
      <c r="G1195" s="25">
        <f>F1195/E1195</f>
        <v>8.3002176866772848E-3</v>
      </c>
      <c r="H1195" s="25" t="str">
        <f>IF(G1195&lt;1.5, "F", "G")</f>
        <v>F</v>
      </c>
      <c r="I1195">
        <f>AVERAGE(I1192:I1194)</f>
        <v>158.5</v>
      </c>
      <c r="J1195">
        <f>AVERAGE(J1192:J1194)</f>
        <v>60.766666666666673</v>
      </c>
      <c r="K1195">
        <f t="shared" si="252"/>
        <v>137.22500000000002</v>
      </c>
      <c r="L1195">
        <f t="shared" si="248"/>
        <v>123.00199999999995</v>
      </c>
      <c r="M1195" s="26"/>
      <c r="AE1195" s="31">
        <f>O1180</f>
        <v>122.57877777777777</v>
      </c>
      <c r="AF1195" s="37">
        <f t="shared" si="256"/>
        <v>148.42729170606114</v>
      </c>
      <c r="AG1195" s="37">
        <f t="shared" si="256"/>
        <v>96.730263849494406</v>
      </c>
    </row>
    <row r="1196" spans="1:33" ht="17" thickTop="1" thickBot="1" x14ac:dyDescent="0.25">
      <c r="A1196" s="33" t="s">
        <v>218</v>
      </c>
      <c r="C1196" s="29">
        <v>5</v>
      </c>
      <c r="D1196" s="29">
        <v>1</v>
      </c>
      <c r="E1196" s="29">
        <v>570.05999999999995</v>
      </c>
      <c r="F1196" s="29"/>
      <c r="G1196" s="25">
        <f>F1196/E1196</f>
        <v>0</v>
      </c>
      <c r="H1196" s="25" t="str">
        <f>IF(G1196&lt;1.5, "F", "G")</f>
        <v>F</v>
      </c>
      <c r="I1196" s="29">
        <v>141.1</v>
      </c>
      <c r="J1196" s="29">
        <v>51.3</v>
      </c>
      <c r="K1196">
        <f t="shared" si="252"/>
        <v>174.63500000000005</v>
      </c>
      <c r="L1196">
        <f t="shared" si="248"/>
        <v>187.18599999999998</v>
      </c>
      <c r="M1196" s="26">
        <f>AVERAGE(K1196:L1196)</f>
        <v>180.91050000000001</v>
      </c>
      <c r="N1196" s="27">
        <f>AVERAGE(M1196:M1198)</f>
        <v>155.98650000000001</v>
      </c>
      <c r="AD1196" s="39">
        <f>N1196</f>
        <v>155.98650000000001</v>
      </c>
      <c r="AE1196" s="31">
        <f>O1180</f>
        <v>122.57877777777777</v>
      </c>
      <c r="AF1196" s="37">
        <f t="shared" si="256"/>
        <v>148.42729170606114</v>
      </c>
      <c r="AG1196" s="37">
        <f t="shared" si="256"/>
        <v>96.730263849494406</v>
      </c>
    </row>
    <row r="1197" spans="1:33" ht="17" thickTop="1" thickBot="1" x14ac:dyDescent="0.25">
      <c r="A1197" s="33" t="s">
        <v>219</v>
      </c>
      <c r="D1197">
        <v>2</v>
      </c>
      <c r="E1197" s="38">
        <v>51.3</v>
      </c>
      <c r="F1197" s="38">
        <v>147.1</v>
      </c>
      <c r="G1197" s="25">
        <v>60.8</v>
      </c>
      <c r="H1197" s="25" t="str">
        <f>IF(G1197&lt;1.5, "F", "G")</f>
        <v>G</v>
      </c>
      <c r="I1197" s="38">
        <v>147.1</v>
      </c>
      <c r="J1197" s="25">
        <v>60.8</v>
      </c>
      <c r="K1197">
        <f t="shared" si="252"/>
        <v>161.73500000000001</v>
      </c>
      <c r="L1197">
        <f t="shared" si="248"/>
        <v>122.77600000000001</v>
      </c>
      <c r="M1197" s="26">
        <f>AVERAGE(K1197:L1197)</f>
        <v>142.25550000000001</v>
      </c>
      <c r="AD1197">
        <f>N1196</f>
        <v>155.98650000000001</v>
      </c>
      <c r="AE1197" s="31">
        <f>O1180</f>
        <v>122.57877777777777</v>
      </c>
      <c r="AF1197" s="37">
        <f t="shared" ref="AF1197:AG1202" si="257">AF1196</f>
        <v>148.42729170606114</v>
      </c>
      <c r="AG1197" s="37">
        <f t="shared" si="257"/>
        <v>96.730263849494406</v>
      </c>
    </row>
    <row r="1198" spans="1:33" ht="17" thickTop="1" thickBot="1" x14ac:dyDescent="0.25">
      <c r="A1198" s="33" t="s">
        <v>220</v>
      </c>
      <c r="D1198">
        <v>3</v>
      </c>
      <c r="E1198" s="38">
        <v>887.57</v>
      </c>
      <c r="F1198" s="38"/>
      <c r="G1198" s="25">
        <v>150.1</v>
      </c>
      <c r="H1198" s="25">
        <v>59.1</v>
      </c>
      <c r="I1198" s="25">
        <v>150.1</v>
      </c>
      <c r="J1198" s="25">
        <v>59.1</v>
      </c>
      <c r="K1198">
        <f t="shared" si="252"/>
        <v>155.28500000000003</v>
      </c>
      <c r="L1198">
        <f t="shared" si="248"/>
        <v>134.30199999999996</v>
      </c>
      <c r="M1198" s="48">
        <f>AVERAGE(K1198:L1198)</f>
        <v>144.79349999999999</v>
      </c>
      <c r="AD1198">
        <f>N1196</f>
        <v>155.98650000000001</v>
      </c>
      <c r="AE1198" s="31">
        <f>O1180</f>
        <v>122.57877777777777</v>
      </c>
      <c r="AF1198" s="37">
        <f t="shared" si="257"/>
        <v>148.42729170606114</v>
      </c>
      <c r="AG1198" s="37">
        <f t="shared" si="257"/>
        <v>96.730263849494406</v>
      </c>
    </row>
    <row r="1199" spans="1:33" ht="17" thickTop="1" thickBot="1" x14ac:dyDescent="0.25">
      <c r="D1199" t="s">
        <v>208</v>
      </c>
      <c r="E1199">
        <f>AVERAGE(E1196:E1198)</f>
        <v>502.97666666666663</v>
      </c>
      <c r="F1199">
        <f>AVERAGE(F1196:F1198)</f>
        <v>147.1</v>
      </c>
      <c r="G1199" s="25">
        <f t="shared" ref="G1199:G1207" si="258">F1199/E1199</f>
        <v>0.29245889471347247</v>
      </c>
      <c r="H1199" s="25" t="str">
        <f>IF(G1199&lt;1.5, "F", "G")</f>
        <v>F</v>
      </c>
      <c r="I1199">
        <f>AVERAGE(I1196:I1198)</f>
        <v>146.1</v>
      </c>
      <c r="J1199">
        <f>AVERAGE(J1196:J1198)</f>
        <v>57.066666666666663</v>
      </c>
      <c r="K1199">
        <f t="shared" si="252"/>
        <v>163.88500000000005</v>
      </c>
      <c r="L1199">
        <f t="shared" si="248"/>
        <v>148.08800000000002</v>
      </c>
      <c r="M1199" s="26"/>
      <c r="AE1199" s="31">
        <f>O1180</f>
        <v>122.57877777777777</v>
      </c>
      <c r="AF1199" s="37">
        <f t="shared" si="257"/>
        <v>148.42729170606114</v>
      </c>
      <c r="AG1199" s="37">
        <f t="shared" si="257"/>
        <v>96.730263849494406</v>
      </c>
    </row>
    <row r="1200" spans="1:33" ht="17" thickTop="1" thickBot="1" x14ac:dyDescent="0.25">
      <c r="A1200" s="33" t="s">
        <v>221</v>
      </c>
      <c r="C1200" s="41">
        <v>6</v>
      </c>
      <c r="D1200" s="41">
        <v>1</v>
      </c>
      <c r="E1200" s="41">
        <v>1092.47</v>
      </c>
      <c r="F1200" s="41"/>
      <c r="G1200" s="25">
        <f t="shared" si="258"/>
        <v>0</v>
      </c>
      <c r="H1200" s="25">
        <v>153.1</v>
      </c>
      <c r="I1200" s="25">
        <v>153.1</v>
      </c>
      <c r="J1200" s="41">
        <v>60.3</v>
      </c>
      <c r="K1200">
        <f t="shared" si="252"/>
        <v>148.83500000000004</v>
      </c>
      <c r="L1200">
        <f t="shared" si="248"/>
        <v>126.166</v>
      </c>
      <c r="M1200" s="26">
        <f>AVERAGE(K1200:L1200)</f>
        <v>137.50050000000002</v>
      </c>
      <c r="N1200" s="27">
        <f>AVERAGE(M1200:M1202)</f>
        <v>115.49600000000002</v>
      </c>
      <c r="AD1200" s="42">
        <f>N1200</f>
        <v>115.49600000000002</v>
      </c>
      <c r="AE1200" s="31">
        <f>O1180</f>
        <v>122.57877777777777</v>
      </c>
      <c r="AF1200" s="37">
        <f t="shared" si="257"/>
        <v>148.42729170606114</v>
      </c>
      <c r="AG1200" s="37">
        <f t="shared" si="257"/>
        <v>96.730263849494406</v>
      </c>
    </row>
    <row r="1201" spans="1:33" ht="17" thickTop="1" thickBot="1" x14ac:dyDescent="0.25">
      <c r="A1201" s="33" t="s">
        <v>222</v>
      </c>
      <c r="D1201">
        <v>2</v>
      </c>
      <c r="E1201" s="43">
        <v>60.3</v>
      </c>
      <c r="F1201" s="43"/>
      <c r="G1201" s="25">
        <f t="shared" si="258"/>
        <v>0</v>
      </c>
      <c r="H1201" s="25" t="str">
        <f>IF(G1201&lt;1.5, "F", "G")</f>
        <v>F</v>
      </c>
      <c r="I1201" s="43">
        <v>171.1</v>
      </c>
      <c r="J1201" s="43">
        <v>81.7</v>
      </c>
      <c r="K1201">
        <f t="shared" si="252"/>
        <v>110.13500000000005</v>
      </c>
      <c r="L1201" s="49">
        <f t="shared" si="248"/>
        <v>-18.926000000000045</v>
      </c>
      <c r="M1201" s="26">
        <f>AVERAGE(K1201)</f>
        <v>110.13500000000005</v>
      </c>
      <c r="AD1201">
        <f>N1200</f>
        <v>115.49600000000002</v>
      </c>
      <c r="AE1201" s="31">
        <f>O1180</f>
        <v>122.57877777777777</v>
      </c>
      <c r="AF1201" s="37">
        <f t="shared" si="257"/>
        <v>148.42729170606114</v>
      </c>
      <c r="AG1201" s="37">
        <f t="shared" si="257"/>
        <v>96.730263849494406</v>
      </c>
    </row>
    <row r="1202" spans="1:33" ht="17" thickTop="1" thickBot="1" x14ac:dyDescent="0.25">
      <c r="A1202" s="33" t="s">
        <v>223</v>
      </c>
      <c r="D1202">
        <v>3</v>
      </c>
      <c r="E1202" s="43">
        <v>81.7</v>
      </c>
      <c r="F1202" s="43"/>
      <c r="G1202" s="25">
        <f t="shared" si="258"/>
        <v>0</v>
      </c>
      <c r="H1202" s="25">
        <v>169.5</v>
      </c>
      <c r="I1202" s="25">
        <v>169.5</v>
      </c>
      <c r="J1202" s="43">
        <v>66.5</v>
      </c>
      <c r="K1202">
        <f t="shared" si="252"/>
        <v>113.57499999999999</v>
      </c>
      <c r="L1202">
        <f t="shared" si="248"/>
        <v>84.13</v>
      </c>
      <c r="M1202" s="26">
        <f>AVERAGE(K1202:L1202)</f>
        <v>98.852499999999992</v>
      </c>
      <c r="AD1202">
        <f>N1200</f>
        <v>115.49600000000002</v>
      </c>
      <c r="AE1202" s="31">
        <f>O1180</f>
        <v>122.57877777777777</v>
      </c>
      <c r="AF1202" s="37">
        <f t="shared" si="257"/>
        <v>148.42729170606114</v>
      </c>
      <c r="AG1202" s="37">
        <f t="shared" si="257"/>
        <v>96.730263849494406</v>
      </c>
    </row>
    <row r="1203" spans="1:33" ht="17" thickTop="1" thickBot="1" x14ac:dyDescent="0.25">
      <c r="D1203" t="s">
        <v>208</v>
      </c>
      <c r="E1203">
        <f>AVERAGE(E1200:E1202)</f>
        <v>411.49</v>
      </c>
      <c r="F1203" t="e">
        <f>AVERAGE(F1200:F1202)</f>
        <v>#DIV/0!</v>
      </c>
      <c r="G1203" s="25" t="e">
        <f t="shared" si="258"/>
        <v>#DIV/0!</v>
      </c>
      <c r="H1203" s="25" t="e">
        <f>IF(G1203&lt;1.5, "F", "G")</f>
        <v>#DIV/0!</v>
      </c>
      <c r="I1203">
        <f>AVERAGE(I1200:I1202)</f>
        <v>164.56666666666666</v>
      </c>
      <c r="J1203">
        <f>AVERAGE(J1200:J1202)</f>
        <v>69.5</v>
      </c>
      <c r="K1203">
        <f t="shared" si="252"/>
        <v>124.18166666666667</v>
      </c>
      <c r="L1203">
        <f t="shared" si="248"/>
        <v>63.789999999999964</v>
      </c>
      <c r="M1203" s="26"/>
    </row>
    <row r="1204" spans="1:33" s="25" customFormat="1" ht="17" thickTop="1" thickBot="1" x14ac:dyDescent="0.25">
      <c r="A1204" s="23" t="s">
        <v>204</v>
      </c>
      <c r="B1204" s="24" t="s">
        <v>277</v>
      </c>
      <c r="C1204" s="25">
        <v>1</v>
      </c>
      <c r="D1204" s="25">
        <v>1</v>
      </c>
      <c r="G1204" s="25" t="e">
        <f t="shared" si="258"/>
        <v>#DIV/0!</v>
      </c>
      <c r="H1204" s="25" t="e">
        <f>IF(G1204&lt;1.5, "F", "G")</f>
        <v>#DIV/0!</v>
      </c>
      <c r="I1204" s="25">
        <v>157.5</v>
      </c>
      <c r="J1204" s="25">
        <v>57.2</v>
      </c>
      <c r="K1204" s="25">
        <f t="shared" si="252"/>
        <v>139.375</v>
      </c>
      <c r="L1204" s="25">
        <f t="shared" ref="L1204:L1267" si="259">-6.78*J1204+535</f>
        <v>147.18399999999997</v>
      </c>
      <c r="M1204" s="26">
        <f>AVERAGE(K1204:L1204)</f>
        <v>143.27949999999998</v>
      </c>
      <c r="N1204" s="27">
        <f>AVERAGE(M1204:M1206)</f>
        <v>150.70483333333331</v>
      </c>
      <c r="O1204" s="45">
        <f>AVERAGE(N1204,N1208,N1212,N1216,N1220,N1224)</f>
        <v>129.27722222222224</v>
      </c>
      <c r="P1204" s="25">
        <f>AVERAGE(K1204:K1206,K1208:K1210,K1212:K1214,K1216:K1218,K1220:K1222,K1224:K1226)</f>
        <v>148.8111111111111</v>
      </c>
      <c r="Q1204" s="25">
        <f>AVERAGE(L1204:L1206,L1208:L1210,L1212:L1214,L1216:L1218,L1220:L1222,L1224:L1226)</f>
        <v>109.74333333333333</v>
      </c>
      <c r="S1204" s="46">
        <f>_xlfn.STDEV.S(M1204:M1206,M1208:M1210,M1212,M1216:M1218,M1220:M1222,M1224:M1226, M1214, M1213)</f>
        <v>32.165955383175266</v>
      </c>
      <c r="T1204">
        <f t="shared" ref="T1204:U1204" si="260">AVERAGE(I1204:I1227)</f>
        <v>153.11111111111111</v>
      </c>
      <c r="U1204">
        <f t="shared" si="260"/>
        <v>62.722222222222207</v>
      </c>
      <c r="AD1204" s="31">
        <f>$N$1204</f>
        <v>150.70483333333331</v>
      </c>
      <c r="AE1204" s="31">
        <f>O1204</f>
        <v>129.27722222222224</v>
      </c>
      <c r="AF1204" s="47">
        <f>O1204+S1204</f>
        <v>161.44317760539749</v>
      </c>
      <c r="AG1204" s="47">
        <f>O1204-S1204</f>
        <v>97.111266839046976</v>
      </c>
    </row>
    <row r="1205" spans="1:33" ht="17" thickTop="1" thickBot="1" x14ac:dyDescent="0.25">
      <c r="A1205" s="33" t="s">
        <v>206</v>
      </c>
      <c r="D1205">
        <v>2</v>
      </c>
      <c r="E1205">
        <v>4018.07</v>
      </c>
      <c r="G1205" s="25">
        <f t="shared" si="258"/>
        <v>0</v>
      </c>
      <c r="H1205" s="25">
        <v>152.5</v>
      </c>
      <c r="I1205" s="25">
        <v>152.5</v>
      </c>
      <c r="J1205">
        <v>55.8</v>
      </c>
      <c r="K1205">
        <f t="shared" si="252"/>
        <v>150.125</v>
      </c>
      <c r="L1205">
        <f t="shared" si="259"/>
        <v>156.67599999999999</v>
      </c>
      <c r="M1205" s="26">
        <f>AVERAGE(K1205:L1205)</f>
        <v>153.40049999999999</v>
      </c>
      <c r="AD1205">
        <f>N1204</f>
        <v>150.70483333333331</v>
      </c>
      <c r="AE1205" s="31">
        <f>O1204</f>
        <v>129.27722222222224</v>
      </c>
      <c r="AF1205" s="37">
        <f t="shared" ref="AF1205:AG1220" si="261">AF1204</f>
        <v>161.44317760539749</v>
      </c>
      <c r="AG1205" s="37">
        <f t="shared" si="261"/>
        <v>97.111266839046976</v>
      </c>
    </row>
    <row r="1206" spans="1:33" ht="17" thickTop="1" thickBot="1" x14ac:dyDescent="0.25">
      <c r="A1206" s="33" t="s">
        <v>207</v>
      </c>
      <c r="D1206">
        <v>3</v>
      </c>
      <c r="G1206" s="25" t="e">
        <f t="shared" si="258"/>
        <v>#DIV/0!</v>
      </c>
      <c r="H1206" s="25" t="e">
        <f t="shared" ref="H1206:H1211" si="262">IF(G1206&lt;1.5, "F", "G")</f>
        <v>#DIV/0!</v>
      </c>
      <c r="I1206" s="38">
        <v>152.5</v>
      </c>
      <c r="J1206" s="38">
        <v>55.2</v>
      </c>
      <c r="K1206">
        <f t="shared" si="252"/>
        <v>150.125</v>
      </c>
      <c r="L1206">
        <f t="shared" si="259"/>
        <v>160.74399999999997</v>
      </c>
      <c r="M1206" s="26">
        <f>AVERAGE(K1206:L1206)</f>
        <v>155.43449999999999</v>
      </c>
      <c r="AD1206">
        <f>N1204</f>
        <v>150.70483333333331</v>
      </c>
      <c r="AE1206" s="31">
        <f>O1204</f>
        <v>129.27722222222224</v>
      </c>
      <c r="AF1206" s="37">
        <f t="shared" si="261"/>
        <v>161.44317760539749</v>
      </c>
      <c r="AG1206" s="37">
        <f t="shared" si="261"/>
        <v>97.111266839046976</v>
      </c>
    </row>
    <row r="1207" spans="1:33" ht="17" thickTop="1" thickBot="1" x14ac:dyDescent="0.25">
      <c r="D1207" t="s">
        <v>208</v>
      </c>
      <c r="E1207">
        <f>AVERAGE(E1204:E1206)</f>
        <v>4018.07</v>
      </c>
      <c r="F1207" t="e">
        <f>AVERAGE(F1204:F1206)</f>
        <v>#DIV/0!</v>
      </c>
      <c r="G1207" s="25" t="e">
        <f t="shared" si="258"/>
        <v>#DIV/0!</v>
      </c>
      <c r="H1207" s="25" t="e">
        <f t="shared" si="262"/>
        <v>#DIV/0!</v>
      </c>
      <c r="I1207">
        <f>AVERAGE(I1204:I1206)</f>
        <v>154.16666666666666</v>
      </c>
      <c r="J1207">
        <f>AVERAGE(J1204:J1206)</f>
        <v>56.066666666666663</v>
      </c>
      <c r="K1207">
        <f t="shared" si="252"/>
        <v>146.54166666666669</v>
      </c>
      <c r="L1207">
        <f t="shared" si="259"/>
        <v>154.86799999999999</v>
      </c>
      <c r="M1207" s="26"/>
      <c r="AE1207" s="31">
        <f>O1204</f>
        <v>129.27722222222224</v>
      </c>
      <c r="AF1207" s="37">
        <f t="shared" si="261"/>
        <v>161.44317760539749</v>
      </c>
      <c r="AG1207" s="37">
        <f t="shared" si="261"/>
        <v>97.111266839046976</v>
      </c>
    </row>
    <row r="1208" spans="1:33" ht="17" thickTop="1" thickBot="1" x14ac:dyDescent="0.25">
      <c r="A1208" s="33" t="s">
        <v>209</v>
      </c>
      <c r="C1208" s="29">
        <v>2</v>
      </c>
      <c r="D1208" s="29">
        <v>1</v>
      </c>
      <c r="E1208">
        <v>7861.55</v>
      </c>
      <c r="F1208">
        <v>140.5</v>
      </c>
      <c r="G1208" s="25">
        <v>52.8</v>
      </c>
      <c r="H1208" s="25" t="str">
        <f t="shared" si="262"/>
        <v>G</v>
      </c>
      <c r="I1208">
        <v>140.5</v>
      </c>
      <c r="J1208" s="25">
        <v>52.8</v>
      </c>
      <c r="K1208">
        <f t="shared" si="252"/>
        <v>175.92500000000001</v>
      </c>
      <c r="L1208">
        <f t="shared" si="259"/>
        <v>177.01600000000002</v>
      </c>
      <c r="M1208" s="26">
        <f>AVERAGE(K1208:L1208)</f>
        <v>176.47050000000002</v>
      </c>
      <c r="N1208" s="27">
        <f>AVERAGE(M1208:M1210)</f>
        <v>170.42350000000002</v>
      </c>
      <c r="AD1208" s="39">
        <f>$N$1208</f>
        <v>170.42350000000002</v>
      </c>
      <c r="AE1208" s="31">
        <f>O1204</f>
        <v>129.27722222222224</v>
      </c>
      <c r="AF1208" s="37">
        <f t="shared" si="261"/>
        <v>161.44317760539749</v>
      </c>
      <c r="AG1208" s="37">
        <f t="shared" si="261"/>
        <v>97.111266839046976</v>
      </c>
    </row>
    <row r="1209" spans="1:33" ht="17" thickTop="1" thickBot="1" x14ac:dyDescent="0.25">
      <c r="A1209" s="33" t="s">
        <v>210</v>
      </c>
      <c r="D1209">
        <v>2</v>
      </c>
      <c r="E1209">
        <v>1893.69</v>
      </c>
      <c r="F1209">
        <v>140.5</v>
      </c>
      <c r="G1209" s="25">
        <v>53.8</v>
      </c>
      <c r="H1209" s="25" t="str">
        <f t="shared" si="262"/>
        <v>G</v>
      </c>
      <c r="I1209">
        <v>140.5</v>
      </c>
      <c r="J1209" s="25">
        <v>53.8</v>
      </c>
      <c r="K1209">
        <f t="shared" si="252"/>
        <v>175.92500000000001</v>
      </c>
      <c r="L1209">
        <f t="shared" si="259"/>
        <v>170.23599999999999</v>
      </c>
      <c r="M1209" s="26">
        <f>AVERAGE(K1209:L1209)</f>
        <v>173.0805</v>
      </c>
      <c r="AD1209" s="39">
        <f>$N$1208</f>
        <v>170.42350000000002</v>
      </c>
      <c r="AE1209" s="31">
        <f>O1204</f>
        <v>129.27722222222224</v>
      </c>
      <c r="AF1209" s="37">
        <f t="shared" si="261"/>
        <v>161.44317760539749</v>
      </c>
      <c r="AG1209" s="37">
        <f t="shared" si="261"/>
        <v>97.111266839046976</v>
      </c>
    </row>
    <row r="1210" spans="1:33" ht="17" thickTop="1" thickBot="1" x14ac:dyDescent="0.25">
      <c r="A1210" s="33" t="s">
        <v>211</v>
      </c>
      <c r="D1210">
        <v>3</v>
      </c>
      <c r="E1210">
        <v>3374.2</v>
      </c>
      <c r="F1210">
        <v>143.5</v>
      </c>
      <c r="G1210" s="25">
        <v>56.2</v>
      </c>
      <c r="H1210" s="25" t="str">
        <f t="shared" si="262"/>
        <v>G</v>
      </c>
      <c r="I1210">
        <v>143.5</v>
      </c>
      <c r="J1210" s="25">
        <v>56.2</v>
      </c>
      <c r="K1210">
        <f t="shared" si="252"/>
        <v>169.47500000000002</v>
      </c>
      <c r="L1210">
        <f t="shared" si="259"/>
        <v>153.96399999999994</v>
      </c>
      <c r="M1210" s="26">
        <f>AVERAGE(K1210:L1210)</f>
        <v>161.71949999999998</v>
      </c>
      <c r="AD1210" s="39">
        <f>$N$1208</f>
        <v>170.42350000000002</v>
      </c>
      <c r="AE1210" s="31">
        <f>O1204</f>
        <v>129.27722222222224</v>
      </c>
      <c r="AF1210" s="37">
        <f t="shared" si="261"/>
        <v>161.44317760539749</v>
      </c>
      <c r="AG1210" s="37">
        <f t="shared" si="261"/>
        <v>97.111266839046976</v>
      </c>
    </row>
    <row r="1211" spans="1:33" ht="17" thickTop="1" thickBot="1" x14ac:dyDescent="0.25">
      <c r="D1211" t="s">
        <v>208</v>
      </c>
      <c r="E1211">
        <f>AVERAGE(E1208:E1210)</f>
        <v>4376.4799999999996</v>
      </c>
      <c r="F1211">
        <f>AVERAGE(F1208:F1210)</f>
        <v>141.5</v>
      </c>
      <c r="G1211" s="25">
        <f>F1211/E1211</f>
        <v>3.2331919716301685E-2</v>
      </c>
      <c r="H1211" s="25" t="str">
        <f t="shared" si="262"/>
        <v>F</v>
      </c>
      <c r="I1211">
        <f>AVERAGE(I1208:I1210)</f>
        <v>141.5</v>
      </c>
      <c r="J1211">
        <f>AVERAGE(J1208:J1210)</f>
        <v>54.266666666666673</v>
      </c>
      <c r="K1211">
        <f t="shared" si="252"/>
        <v>173.77500000000003</v>
      </c>
      <c r="L1211">
        <f t="shared" si="259"/>
        <v>167.07199999999995</v>
      </c>
      <c r="M1211" s="26"/>
      <c r="AE1211" s="31">
        <f>O1204</f>
        <v>129.27722222222224</v>
      </c>
      <c r="AF1211" s="37">
        <f t="shared" si="261"/>
        <v>161.44317760539749</v>
      </c>
      <c r="AG1211" s="37">
        <f t="shared" si="261"/>
        <v>97.111266839046976</v>
      </c>
    </row>
    <row r="1212" spans="1:33" ht="17" thickTop="1" thickBot="1" x14ac:dyDescent="0.25">
      <c r="A1212" s="33" t="s">
        <v>212</v>
      </c>
      <c r="C1212" s="29">
        <v>3</v>
      </c>
      <c r="D1212" s="29">
        <v>1</v>
      </c>
      <c r="E1212" s="29">
        <v>3525.33</v>
      </c>
      <c r="F1212" s="29"/>
      <c r="G1212" s="25">
        <v>143.5</v>
      </c>
      <c r="H1212" s="25">
        <v>59.8</v>
      </c>
      <c r="I1212" s="25">
        <v>143.5</v>
      </c>
      <c r="J1212" s="25">
        <v>59.8</v>
      </c>
      <c r="K1212">
        <f t="shared" si="252"/>
        <v>169.47500000000002</v>
      </c>
      <c r="L1212">
        <f t="shared" si="259"/>
        <v>129.55599999999998</v>
      </c>
      <c r="M1212" s="26">
        <f>AVERAGE(K1212:L1212)</f>
        <v>149.5155</v>
      </c>
      <c r="N1212" s="27">
        <f>AVERAGE(M1212:M1214)</f>
        <v>138.09649999999999</v>
      </c>
      <c r="AD1212" s="39">
        <f>N1212</f>
        <v>138.09649999999999</v>
      </c>
      <c r="AE1212" s="31">
        <f>O1204</f>
        <v>129.27722222222224</v>
      </c>
      <c r="AF1212" s="37">
        <f t="shared" si="261"/>
        <v>161.44317760539749</v>
      </c>
      <c r="AG1212" s="37">
        <f t="shared" si="261"/>
        <v>97.111266839046976</v>
      </c>
    </row>
    <row r="1213" spans="1:33" ht="17" thickTop="1" thickBot="1" x14ac:dyDescent="0.25">
      <c r="A1213" s="33" t="s">
        <v>213</v>
      </c>
      <c r="D1213">
        <v>2</v>
      </c>
      <c r="E1213" s="38">
        <v>6159.99</v>
      </c>
      <c r="F1213" s="38">
        <v>147.5</v>
      </c>
      <c r="G1213" s="25">
        <v>63.3</v>
      </c>
      <c r="H1213" s="25" t="str">
        <f>IF(G1213&lt;1.5, "F", "G")</f>
        <v>G</v>
      </c>
      <c r="I1213" s="38">
        <v>147.5</v>
      </c>
      <c r="J1213" s="25">
        <v>63.3</v>
      </c>
      <c r="K1213">
        <f t="shared" si="252"/>
        <v>160.875</v>
      </c>
      <c r="L1213">
        <f t="shared" si="259"/>
        <v>105.82600000000002</v>
      </c>
      <c r="M1213" s="26">
        <f>AVERAGE(K1213:L1213)</f>
        <v>133.35050000000001</v>
      </c>
      <c r="AD1213">
        <f>N1212</f>
        <v>138.09649999999999</v>
      </c>
      <c r="AE1213" s="31">
        <f>O1204</f>
        <v>129.27722222222224</v>
      </c>
      <c r="AF1213" s="37">
        <f t="shared" si="261"/>
        <v>161.44317760539749</v>
      </c>
      <c r="AG1213" s="37">
        <f t="shared" si="261"/>
        <v>97.111266839046976</v>
      </c>
    </row>
    <row r="1214" spans="1:33" ht="17" thickTop="1" thickBot="1" x14ac:dyDescent="0.25">
      <c r="A1214" s="33" t="s">
        <v>214</v>
      </c>
      <c r="D1214">
        <v>3</v>
      </c>
      <c r="E1214" s="38">
        <v>4764.75</v>
      </c>
      <c r="F1214" s="38"/>
      <c r="G1214" s="25">
        <f>F1214/E1214</f>
        <v>0</v>
      </c>
      <c r="H1214" s="25">
        <v>151.5</v>
      </c>
      <c r="I1214" s="25">
        <v>151.5</v>
      </c>
      <c r="J1214" s="38">
        <v>62.6</v>
      </c>
      <c r="K1214">
        <f t="shared" si="252"/>
        <v>152.27500000000003</v>
      </c>
      <c r="L1214">
        <f t="shared" si="259"/>
        <v>110.572</v>
      </c>
      <c r="M1214" s="26">
        <f>AVERAGE(K1214:L1214)</f>
        <v>131.42350000000002</v>
      </c>
      <c r="AD1214">
        <f>N1212</f>
        <v>138.09649999999999</v>
      </c>
      <c r="AE1214" s="31">
        <f>O1204</f>
        <v>129.27722222222224</v>
      </c>
      <c r="AF1214" s="37">
        <f t="shared" si="261"/>
        <v>161.44317760539749</v>
      </c>
      <c r="AG1214" s="37">
        <f t="shared" si="261"/>
        <v>97.111266839046976</v>
      </c>
    </row>
    <row r="1215" spans="1:33" ht="17" thickTop="1" thickBot="1" x14ac:dyDescent="0.25">
      <c r="D1215" t="s">
        <v>208</v>
      </c>
      <c r="E1215">
        <f>AVERAGE(E1212:E1214)</f>
        <v>4816.6899999999996</v>
      </c>
      <c r="F1215">
        <f>AVERAGE(F1212:F1214)</f>
        <v>147.5</v>
      </c>
      <c r="G1215" s="25">
        <f>F1215/E1215</f>
        <v>3.0622689025035867E-2</v>
      </c>
      <c r="H1215" s="25" t="str">
        <f>IF(G1215&lt;1.5, "F", "G")</f>
        <v>F</v>
      </c>
      <c r="I1215">
        <f>AVERAGE(I1212:I1214)</f>
        <v>147.5</v>
      </c>
      <c r="J1215">
        <f>AVERAGE(J1212:J1214)</f>
        <v>61.9</v>
      </c>
      <c r="K1215">
        <f t="shared" si="252"/>
        <v>160.875</v>
      </c>
      <c r="L1215">
        <f t="shared" si="259"/>
        <v>115.31799999999998</v>
      </c>
      <c r="M1215" s="26"/>
      <c r="AE1215" s="31">
        <f>O1204</f>
        <v>129.27722222222224</v>
      </c>
      <c r="AF1215" s="37">
        <f t="shared" si="261"/>
        <v>161.44317760539749</v>
      </c>
      <c r="AG1215" s="37">
        <f t="shared" si="261"/>
        <v>97.111266839046976</v>
      </c>
    </row>
    <row r="1216" spans="1:33" ht="17" thickTop="1" thickBot="1" x14ac:dyDescent="0.25">
      <c r="A1216" s="33" t="s">
        <v>215</v>
      </c>
      <c r="C1216" s="29">
        <v>4</v>
      </c>
      <c r="D1216" s="29">
        <v>1</v>
      </c>
      <c r="E1216" s="29"/>
      <c r="F1216" s="29"/>
      <c r="G1216" s="25" t="e">
        <f>F1216/E1216</f>
        <v>#DIV/0!</v>
      </c>
      <c r="H1216" s="25" t="e">
        <f>IF(G1216&lt;1.5, "F", "G")</f>
        <v>#DIV/0!</v>
      </c>
      <c r="I1216" s="29">
        <v>152.5</v>
      </c>
      <c r="J1216" s="29">
        <v>76.3</v>
      </c>
      <c r="K1216">
        <f t="shared" si="252"/>
        <v>150.125</v>
      </c>
      <c r="L1216">
        <f t="shared" si="259"/>
        <v>17.686000000000035</v>
      </c>
      <c r="M1216" s="26">
        <f>AVERAGE(K1216:L1216)</f>
        <v>83.905500000000018</v>
      </c>
      <c r="N1216" s="27">
        <f>AVERAGE(M1216:M1218)</f>
        <v>108.72683333333335</v>
      </c>
      <c r="AD1216" s="39">
        <f>N1216</f>
        <v>108.72683333333335</v>
      </c>
      <c r="AE1216" s="31">
        <f>O1204</f>
        <v>129.27722222222224</v>
      </c>
      <c r="AF1216" s="37">
        <f t="shared" si="261"/>
        <v>161.44317760539749</v>
      </c>
      <c r="AG1216" s="37">
        <f t="shared" si="261"/>
        <v>97.111266839046976</v>
      </c>
    </row>
    <row r="1217" spans="1:33" ht="17" thickTop="1" thickBot="1" x14ac:dyDescent="0.25">
      <c r="A1217" s="33" t="s">
        <v>216</v>
      </c>
      <c r="D1217">
        <v>2</v>
      </c>
      <c r="E1217" s="38">
        <v>1145.6500000000001</v>
      </c>
      <c r="F1217" s="38"/>
      <c r="G1217" s="25">
        <v>151.5</v>
      </c>
      <c r="H1217" s="25">
        <v>58.5</v>
      </c>
      <c r="I1217" s="25">
        <v>151.5</v>
      </c>
      <c r="J1217" s="25">
        <v>58.5</v>
      </c>
      <c r="K1217">
        <f t="shared" si="252"/>
        <v>152.27500000000003</v>
      </c>
      <c r="L1217">
        <f t="shared" si="259"/>
        <v>138.37</v>
      </c>
      <c r="M1217" s="26">
        <f>AVERAGE(K1217:L1217)</f>
        <v>145.32250000000002</v>
      </c>
      <c r="AD1217">
        <f>N1216</f>
        <v>108.72683333333335</v>
      </c>
      <c r="AE1217" s="31">
        <f>O1204</f>
        <v>129.27722222222224</v>
      </c>
      <c r="AF1217" s="37">
        <f t="shared" si="261"/>
        <v>161.44317760539749</v>
      </c>
      <c r="AG1217" s="37">
        <f t="shared" si="261"/>
        <v>97.111266839046976</v>
      </c>
    </row>
    <row r="1218" spans="1:33" ht="17" thickTop="1" thickBot="1" x14ac:dyDescent="0.25">
      <c r="A1218" s="33" t="s">
        <v>217</v>
      </c>
      <c r="D1218">
        <v>3</v>
      </c>
      <c r="E1218" s="38">
        <v>4796.1099999999997</v>
      </c>
      <c r="F1218" s="38"/>
      <c r="G1218" s="25">
        <f>F1218/E1218</f>
        <v>0</v>
      </c>
      <c r="H1218" s="25" t="str">
        <f t="shared" ref="H1218:H1223" si="263">IF(G1218&lt;1.5, "F", "G")</f>
        <v>F</v>
      </c>
      <c r="I1218" s="38">
        <v>155.5</v>
      </c>
      <c r="J1218" s="38">
        <v>71.5</v>
      </c>
      <c r="K1218">
        <f t="shared" si="252"/>
        <v>143.67500000000001</v>
      </c>
      <c r="L1218">
        <f t="shared" si="259"/>
        <v>50.229999999999961</v>
      </c>
      <c r="M1218" s="26">
        <f>AVERAGE(K1218:L1218)</f>
        <v>96.952499999999986</v>
      </c>
      <c r="AD1218">
        <f>N1216</f>
        <v>108.72683333333335</v>
      </c>
      <c r="AE1218" s="31">
        <f>O1204</f>
        <v>129.27722222222224</v>
      </c>
      <c r="AF1218" s="37">
        <f t="shared" si="261"/>
        <v>161.44317760539749</v>
      </c>
      <c r="AG1218" s="37">
        <f t="shared" si="261"/>
        <v>97.111266839046976</v>
      </c>
    </row>
    <row r="1219" spans="1:33" ht="17" thickTop="1" thickBot="1" x14ac:dyDescent="0.25">
      <c r="D1219" t="s">
        <v>208</v>
      </c>
      <c r="E1219">
        <f>AVERAGE(E1216:E1218)</f>
        <v>2970.88</v>
      </c>
      <c r="F1219" t="e">
        <f>AVERAGE(F1216:F1218)</f>
        <v>#DIV/0!</v>
      </c>
      <c r="G1219" s="25" t="e">
        <f>F1219/E1219</f>
        <v>#DIV/0!</v>
      </c>
      <c r="H1219" s="25" t="e">
        <f t="shared" si="263"/>
        <v>#DIV/0!</v>
      </c>
      <c r="I1219">
        <f>AVERAGE(I1216:I1218)</f>
        <v>153.16666666666666</v>
      </c>
      <c r="J1219">
        <f>AVERAGE(J1216:J1218)</f>
        <v>68.766666666666666</v>
      </c>
      <c r="K1219">
        <f t="shared" si="252"/>
        <v>148.69166666666672</v>
      </c>
      <c r="L1219">
        <f t="shared" si="259"/>
        <v>68.762</v>
      </c>
      <c r="M1219" s="26"/>
      <c r="AE1219" s="31">
        <f>O1204</f>
        <v>129.27722222222224</v>
      </c>
      <c r="AF1219" s="37">
        <f t="shared" si="261"/>
        <v>161.44317760539749</v>
      </c>
      <c r="AG1219" s="37">
        <f t="shared" si="261"/>
        <v>97.111266839046976</v>
      </c>
    </row>
    <row r="1220" spans="1:33" ht="17" thickTop="1" thickBot="1" x14ac:dyDescent="0.25">
      <c r="A1220" s="33" t="s">
        <v>218</v>
      </c>
      <c r="C1220" s="29">
        <v>5</v>
      </c>
      <c r="D1220" s="29">
        <v>1</v>
      </c>
      <c r="E1220" s="29">
        <v>6256.02</v>
      </c>
      <c r="F1220" s="29">
        <v>158</v>
      </c>
      <c r="G1220" s="25">
        <v>67.099999999999994</v>
      </c>
      <c r="H1220" s="25" t="str">
        <f t="shared" si="263"/>
        <v>G</v>
      </c>
      <c r="I1220" s="29">
        <v>158</v>
      </c>
      <c r="J1220" s="25">
        <v>67.099999999999994</v>
      </c>
      <c r="K1220">
        <f t="shared" si="252"/>
        <v>138.30000000000001</v>
      </c>
      <c r="L1220">
        <f t="shared" si="259"/>
        <v>80.062000000000012</v>
      </c>
      <c r="M1220" s="26">
        <f>AVERAGE(K1220:L1220)</f>
        <v>109.18100000000001</v>
      </c>
      <c r="N1220" s="27">
        <f>AVERAGE(M1220:M1222)</f>
        <v>104.60000000000001</v>
      </c>
      <c r="AD1220" s="39">
        <f>N1220</f>
        <v>104.60000000000001</v>
      </c>
      <c r="AE1220" s="31">
        <f>O1204</f>
        <v>129.27722222222224</v>
      </c>
      <c r="AF1220" s="37">
        <f t="shared" si="261"/>
        <v>161.44317760539749</v>
      </c>
      <c r="AG1220" s="37">
        <f t="shared" si="261"/>
        <v>97.111266839046976</v>
      </c>
    </row>
    <row r="1221" spans="1:33" ht="17" thickTop="1" thickBot="1" x14ac:dyDescent="0.25">
      <c r="A1221" s="33" t="s">
        <v>219</v>
      </c>
      <c r="D1221">
        <v>2</v>
      </c>
      <c r="E1221" s="29">
        <v>158</v>
      </c>
      <c r="F1221" s="25">
        <v>160</v>
      </c>
      <c r="G1221" s="25">
        <v>59.8</v>
      </c>
      <c r="H1221" s="25" t="str">
        <f t="shared" si="263"/>
        <v>G</v>
      </c>
      <c r="I1221" s="25">
        <v>160</v>
      </c>
      <c r="J1221" s="25">
        <v>59.8</v>
      </c>
      <c r="K1221">
        <f t="shared" si="252"/>
        <v>134</v>
      </c>
      <c r="L1221">
        <f t="shared" si="259"/>
        <v>129.55599999999998</v>
      </c>
      <c r="M1221" s="26">
        <f>AVERAGE(K1221:L1221)</f>
        <v>131.77799999999999</v>
      </c>
      <c r="AD1221">
        <f>N1220</f>
        <v>104.60000000000001</v>
      </c>
      <c r="AE1221" s="31">
        <f>O1204</f>
        <v>129.27722222222224</v>
      </c>
      <c r="AF1221" s="37">
        <f t="shared" ref="AF1221:AG1226" si="264">AF1220</f>
        <v>161.44317760539749</v>
      </c>
      <c r="AG1221" s="37">
        <f t="shared" si="264"/>
        <v>97.111266839046976</v>
      </c>
    </row>
    <row r="1222" spans="1:33" ht="17" thickTop="1" thickBot="1" x14ac:dyDescent="0.25">
      <c r="A1222" s="33" t="s">
        <v>220</v>
      </c>
      <c r="D1222">
        <v>3</v>
      </c>
      <c r="E1222" s="38">
        <v>1391.48</v>
      </c>
      <c r="F1222" s="38">
        <v>165</v>
      </c>
      <c r="G1222" s="25">
        <v>75.599999999999994</v>
      </c>
      <c r="H1222" s="25" t="str">
        <f t="shared" si="263"/>
        <v>G</v>
      </c>
      <c r="I1222" s="38">
        <v>165</v>
      </c>
      <c r="J1222" s="25">
        <v>75.599999999999994</v>
      </c>
      <c r="K1222">
        <f t="shared" si="252"/>
        <v>123.25</v>
      </c>
      <c r="L1222">
        <f t="shared" si="259"/>
        <v>22.432000000000016</v>
      </c>
      <c r="M1222" s="48">
        <f>AVERAGE(K1222:L1222)</f>
        <v>72.841000000000008</v>
      </c>
      <c r="AD1222">
        <f>N1220</f>
        <v>104.60000000000001</v>
      </c>
      <c r="AE1222" s="31">
        <f>O1204</f>
        <v>129.27722222222224</v>
      </c>
      <c r="AF1222" s="37">
        <f t="shared" si="264"/>
        <v>161.44317760539749</v>
      </c>
      <c r="AG1222" s="37">
        <f t="shared" si="264"/>
        <v>97.111266839046976</v>
      </c>
    </row>
    <row r="1223" spans="1:33" ht="17" thickTop="1" thickBot="1" x14ac:dyDescent="0.25">
      <c r="D1223" t="s">
        <v>208</v>
      </c>
      <c r="E1223">
        <f>AVERAGE(E1220:E1222)</f>
        <v>2601.8333333333335</v>
      </c>
      <c r="F1223">
        <f>AVERAGE(F1220:F1222)</f>
        <v>161</v>
      </c>
      <c r="G1223" s="25">
        <f t="shared" ref="G1223:G1229" si="265">F1223/E1223</f>
        <v>6.1879443981807697E-2</v>
      </c>
      <c r="H1223" s="25" t="str">
        <f t="shared" si="263"/>
        <v>F</v>
      </c>
      <c r="I1223">
        <f>AVERAGE(I1220:I1222)</f>
        <v>161</v>
      </c>
      <c r="J1223">
        <f>AVERAGE(J1220:J1222)</f>
        <v>67.5</v>
      </c>
      <c r="K1223">
        <f t="shared" si="252"/>
        <v>131.85000000000002</v>
      </c>
      <c r="L1223">
        <f t="shared" si="259"/>
        <v>77.349999999999966</v>
      </c>
      <c r="M1223" s="26"/>
      <c r="AE1223" s="31">
        <f>O1204</f>
        <v>129.27722222222224</v>
      </c>
      <c r="AF1223" s="37">
        <f t="shared" si="264"/>
        <v>161.44317760539749</v>
      </c>
      <c r="AG1223" s="37">
        <f t="shared" si="264"/>
        <v>97.111266839046976</v>
      </c>
    </row>
    <row r="1224" spans="1:33" ht="17" thickTop="1" thickBot="1" x14ac:dyDescent="0.25">
      <c r="A1224" s="33" t="s">
        <v>221</v>
      </c>
      <c r="C1224" s="41">
        <v>6</v>
      </c>
      <c r="D1224" s="41">
        <v>1</v>
      </c>
      <c r="E1224" s="41">
        <v>4498.1000000000004</v>
      </c>
      <c r="F1224" s="41"/>
      <c r="G1224" s="25">
        <f t="shared" si="265"/>
        <v>0</v>
      </c>
      <c r="H1224" s="25">
        <v>161</v>
      </c>
      <c r="I1224" s="25">
        <v>161</v>
      </c>
      <c r="J1224" s="41">
        <v>58.8</v>
      </c>
      <c r="K1224">
        <f t="shared" si="252"/>
        <v>131.85000000000002</v>
      </c>
      <c r="L1224">
        <f t="shared" si="259"/>
        <v>136.33600000000001</v>
      </c>
      <c r="M1224" s="26">
        <f>AVERAGE(K1224:L1224)</f>
        <v>134.09300000000002</v>
      </c>
      <c r="N1224" s="27">
        <f>AVERAGE(M1224:M1226)</f>
        <v>103.11166666666668</v>
      </c>
      <c r="AD1224" s="42">
        <f>N1224</f>
        <v>103.11166666666668</v>
      </c>
      <c r="AE1224" s="31">
        <f>O1204</f>
        <v>129.27722222222224</v>
      </c>
      <c r="AF1224" s="37">
        <f t="shared" si="264"/>
        <v>161.44317760539749</v>
      </c>
      <c r="AG1224" s="37">
        <f t="shared" si="264"/>
        <v>97.111266839046976</v>
      </c>
    </row>
    <row r="1225" spans="1:33" ht="17" thickTop="1" thickBot="1" x14ac:dyDescent="0.25">
      <c r="A1225" s="33" t="s">
        <v>222</v>
      </c>
      <c r="D1225">
        <v>2</v>
      </c>
      <c r="E1225" s="43">
        <v>159</v>
      </c>
      <c r="F1225" s="43">
        <v>71.7</v>
      </c>
      <c r="G1225" s="25">
        <f t="shared" si="265"/>
        <v>0.45094339622641511</v>
      </c>
      <c r="H1225" s="25" t="str">
        <f>IF(G1225&lt;1.5, "F", "G")</f>
        <v>F</v>
      </c>
      <c r="I1225" s="43">
        <v>159</v>
      </c>
      <c r="J1225" s="43">
        <v>71.7</v>
      </c>
      <c r="K1225">
        <f t="shared" si="252"/>
        <v>136.15000000000003</v>
      </c>
      <c r="L1225">
        <f t="shared" si="259"/>
        <v>48.873999999999967</v>
      </c>
      <c r="M1225" s="26">
        <f>AVERAGE(K1225:L1225)</f>
        <v>92.512</v>
      </c>
      <c r="AD1225">
        <f>N1224</f>
        <v>103.11166666666668</v>
      </c>
      <c r="AE1225" s="31">
        <f>O1204</f>
        <v>129.27722222222224</v>
      </c>
      <c r="AF1225" s="37">
        <f t="shared" si="264"/>
        <v>161.44317760539749</v>
      </c>
      <c r="AG1225" s="37">
        <f t="shared" si="264"/>
        <v>97.111266839046976</v>
      </c>
    </row>
    <row r="1226" spans="1:33" ht="17" thickTop="1" thickBot="1" x14ac:dyDescent="0.25">
      <c r="A1226" s="33" t="s">
        <v>223</v>
      </c>
      <c r="D1226">
        <v>3</v>
      </c>
      <c r="E1226" s="43">
        <v>2694.96</v>
      </c>
      <c r="F1226" s="43"/>
      <c r="G1226" s="25">
        <f t="shared" si="265"/>
        <v>0</v>
      </c>
      <c r="H1226" s="25" t="str">
        <f>IF(G1226&lt;1.5, "F", "G")</f>
        <v>F</v>
      </c>
      <c r="I1226" s="43">
        <v>164</v>
      </c>
      <c r="J1226" s="43">
        <v>73</v>
      </c>
      <c r="K1226">
        <f t="shared" si="252"/>
        <v>125.40000000000003</v>
      </c>
      <c r="L1226">
        <f t="shared" si="259"/>
        <v>40.06</v>
      </c>
      <c r="M1226" s="26">
        <f>AVERAGE(K1226:L1226)</f>
        <v>82.730000000000018</v>
      </c>
      <c r="AD1226">
        <f>N1224</f>
        <v>103.11166666666668</v>
      </c>
      <c r="AE1226" s="31">
        <f>O1204</f>
        <v>129.27722222222224</v>
      </c>
      <c r="AF1226" s="37">
        <f t="shared" si="264"/>
        <v>161.44317760539749</v>
      </c>
      <c r="AG1226" s="37">
        <f t="shared" si="264"/>
        <v>97.111266839046976</v>
      </c>
    </row>
    <row r="1227" spans="1:33" ht="17" thickTop="1" thickBot="1" x14ac:dyDescent="0.25">
      <c r="D1227" t="s">
        <v>208</v>
      </c>
      <c r="E1227">
        <f>AVERAGE(E1224:E1226)</f>
        <v>2450.686666666667</v>
      </c>
      <c r="F1227">
        <f>AVERAGE(F1224:F1226)</f>
        <v>71.7</v>
      </c>
      <c r="G1227" s="25">
        <f t="shared" si="265"/>
        <v>2.9257106171603604E-2</v>
      </c>
      <c r="H1227" s="25" t="str">
        <f>IF(G1227&lt;1.5, "F", "G")</f>
        <v>F</v>
      </c>
      <c r="I1227">
        <f>AVERAGE(I1224:I1226)</f>
        <v>161.33333333333334</v>
      </c>
      <c r="J1227">
        <f>AVERAGE(J1224:J1226)</f>
        <v>67.833333333333329</v>
      </c>
      <c r="K1227">
        <f t="shared" si="252"/>
        <v>131.13333333333333</v>
      </c>
      <c r="L1227">
        <f t="shared" si="259"/>
        <v>75.090000000000032</v>
      </c>
      <c r="M1227" s="26"/>
    </row>
    <row r="1228" spans="1:33" s="25" customFormat="1" ht="17" thickTop="1" thickBot="1" x14ac:dyDescent="0.25">
      <c r="A1228" s="23" t="s">
        <v>204</v>
      </c>
      <c r="B1228" s="24" t="s">
        <v>278</v>
      </c>
      <c r="C1228" s="25">
        <v>1</v>
      </c>
      <c r="D1228" s="25">
        <v>1</v>
      </c>
      <c r="E1228" s="25" t="s">
        <v>259</v>
      </c>
      <c r="G1228" s="25" t="e">
        <f t="shared" si="265"/>
        <v>#VALUE!</v>
      </c>
      <c r="H1228" s="25" t="e">
        <f>IF(G1228&lt;1.5, "F", "G")</f>
        <v>#VALUE!</v>
      </c>
      <c r="I1228" s="25">
        <v>142</v>
      </c>
      <c r="J1228" s="25">
        <v>53.9</v>
      </c>
      <c r="K1228" s="25">
        <f t="shared" si="252"/>
        <v>172.7</v>
      </c>
      <c r="L1228" s="25">
        <f t="shared" si="259"/>
        <v>169.55799999999999</v>
      </c>
      <c r="M1228" s="26">
        <f>AVERAGE(K1228:L1228)</f>
        <v>171.12899999999999</v>
      </c>
      <c r="N1228" s="27">
        <f>AVERAGE(M1228:M1230)</f>
        <v>168.9433333333333</v>
      </c>
      <c r="O1228" s="45">
        <f>AVERAGE(N1228,N1232,N1236,N1240,N1244,N1248)</f>
        <v>168.10486111111109</v>
      </c>
      <c r="P1228" s="25">
        <f>AVERAGE(K1228:K1230,K1232:K1234,K1236:K1238,K1240:K1242,K1244:K1246,K1248:K1250)</f>
        <v>176.55805555555554</v>
      </c>
      <c r="Q1228" s="25">
        <f>AVERAGE(L1228:L1230,L1232:L1234,L1236:L1238,L1240:L1242,L1244:L1246,L1248:L1250)</f>
        <v>159.65166666666664</v>
      </c>
      <c r="S1228" s="46">
        <f>_xlfn.STDEV.S(M1228:M1230,M1232:M1234,M1236,M1240:M1242,M1244:M1246,M1248:M1250, M1238, M1237)</f>
        <v>9.5655459098320428</v>
      </c>
      <c r="T1228">
        <f t="shared" ref="T1228:U1228" si="266">AVERAGE(I1228:I1251)</f>
        <v>140.20555555555558</v>
      </c>
      <c r="U1228">
        <f t="shared" si="266"/>
        <v>55.361111111111114</v>
      </c>
      <c r="AD1228" s="31">
        <f>$N$1228</f>
        <v>168.9433333333333</v>
      </c>
      <c r="AE1228" s="31">
        <f>O1228</f>
        <v>168.10486111111109</v>
      </c>
      <c r="AF1228" s="47">
        <f>O1228+S1228</f>
        <v>177.67040702094314</v>
      </c>
      <c r="AG1228" s="47">
        <f>O1228-S1228</f>
        <v>158.53931520127904</v>
      </c>
    </row>
    <row r="1229" spans="1:33" ht="17" thickTop="1" thickBot="1" x14ac:dyDescent="0.25">
      <c r="A1229" s="33" t="s">
        <v>206</v>
      </c>
      <c r="D1229">
        <v>2</v>
      </c>
      <c r="E1229">
        <v>12794.94</v>
      </c>
      <c r="G1229" s="25">
        <f t="shared" si="265"/>
        <v>0</v>
      </c>
      <c r="H1229" s="25">
        <v>143</v>
      </c>
      <c r="I1229" s="25">
        <v>143</v>
      </c>
      <c r="J1229">
        <v>55.4</v>
      </c>
      <c r="K1229">
        <f t="shared" si="252"/>
        <v>170.55</v>
      </c>
      <c r="L1229">
        <f t="shared" si="259"/>
        <v>159.38799999999998</v>
      </c>
      <c r="M1229" s="26">
        <f>AVERAGE(K1229:L1229)</f>
        <v>164.96899999999999</v>
      </c>
      <c r="AD1229">
        <f>N1228</f>
        <v>168.9433333333333</v>
      </c>
      <c r="AE1229" s="31">
        <f>O1228</f>
        <v>168.10486111111109</v>
      </c>
      <c r="AF1229" s="37">
        <f t="shared" ref="AF1229:AG1244" si="267">AF1228</f>
        <v>177.67040702094314</v>
      </c>
      <c r="AG1229" s="37">
        <f t="shared" si="267"/>
        <v>158.53931520127904</v>
      </c>
    </row>
    <row r="1230" spans="1:33" ht="17" thickTop="1" thickBot="1" x14ac:dyDescent="0.25">
      <c r="A1230" s="33" t="s">
        <v>207</v>
      </c>
      <c r="D1230">
        <v>3</v>
      </c>
      <c r="E1230">
        <v>13552.81</v>
      </c>
      <c r="G1230" s="25">
        <v>143</v>
      </c>
      <c r="H1230" s="25">
        <v>53.7</v>
      </c>
      <c r="I1230" s="25">
        <v>143</v>
      </c>
      <c r="J1230" s="25">
        <v>53.7</v>
      </c>
      <c r="K1230">
        <f t="shared" si="252"/>
        <v>170.55</v>
      </c>
      <c r="L1230">
        <f t="shared" si="259"/>
        <v>170.91399999999999</v>
      </c>
      <c r="M1230" s="26">
        <f>AVERAGE(K1230:L1230)</f>
        <v>170.732</v>
      </c>
      <c r="AD1230">
        <f>N1228</f>
        <v>168.9433333333333</v>
      </c>
      <c r="AE1230" s="31">
        <f>O1228</f>
        <v>168.10486111111109</v>
      </c>
      <c r="AF1230" s="37">
        <f t="shared" si="267"/>
        <v>177.67040702094314</v>
      </c>
      <c r="AG1230" s="37">
        <f t="shared" si="267"/>
        <v>158.53931520127904</v>
      </c>
    </row>
    <row r="1231" spans="1:33" ht="17" thickTop="1" thickBot="1" x14ac:dyDescent="0.25">
      <c r="D1231" t="s">
        <v>208</v>
      </c>
      <c r="E1231">
        <f>AVERAGE(E1228:E1230)</f>
        <v>13173.875</v>
      </c>
      <c r="F1231" t="e">
        <f>AVERAGE(F1228:F1230)</f>
        <v>#DIV/0!</v>
      </c>
      <c r="G1231" s="25" t="e">
        <f>F1231/E1231</f>
        <v>#DIV/0!</v>
      </c>
      <c r="H1231" s="25" t="e">
        <f>IF(G1231&lt;1.5, "F", "G")</f>
        <v>#DIV/0!</v>
      </c>
      <c r="I1231">
        <f>AVERAGE(I1228:I1230)</f>
        <v>142.66666666666666</v>
      </c>
      <c r="J1231">
        <f>AVERAGE(J1228:J1230)</f>
        <v>54.333333333333336</v>
      </c>
      <c r="K1231">
        <f t="shared" ref="K1231:K1275" si="268">-2.15*I1231+478</f>
        <v>171.26666666666671</v>
      </c>
      <c r="L1231">
        <f t="shared" si="259"/>
        <v>166.61999999999995</v>
      </c>
      <c r="M1231" s="26"/>
      <c r="AE1231" s="31">
        <f>O1228</f>
        <v>168.10486111111109</v>
      </c>
      <c r="AF1231" s="37">
        <f t="shared" si="267"/>
        <v>177.67040702094314</v>
      </c>
      <c r="AG1231" s="37">
        <f t="shared" si="267"/>
        <v>158.53931520127904</v>
      </c>
    </row>
    <row r="1232" spans="1:33" ht="17" thickTop="1" thickBot="1" x14ac:dyDescent="0.25">
      <c r="A1232" s="33" t="s">
        <v>209</v>
      </c>
      <c r="C1232" s="29">
        <v>2</v>
      </c>
      <c r="D1232" s="29">
        <v>1</v>
      </c>
      <c r="E1232" s="25">
        <v>143</v>
      </c>
      <c r="F1232" s="25">
        <v>53.7</v>
      </c>
      <c r="G1232" s="25">
        <v>141</v>
      </c>
      <c r="H1232" s="25">
        <v>55.1</v>
      </c>
      <c r="I1232" s="25">
        <v>141</v>
      </c>
      <c r="J1232" s="25">
        <v>55.1</v>
      </c>
      <c r="K1232">
        <f t="shared" si="268"/>
        <v>174.85000000000002</v>
      </c>
      <c r="L1232">
        <f t="shared" si="259"/>
        <v>161.42199999999997</v>
      </c>
      <c r="M1232" s="26">
        <f>AVERAGE(K1232:L1232)</f>
        <v>168.136</v>
      </c>
      <c r="N1232" s="27">
        <f>AVERAGE(M1232:M1234)</f>
        <v>168.24099999999999</v>
      </c>
      <c r="AD1232" s="39">
        <f>$N$1232</f>
        <v>168.24099999999999</v>
      </c>
      <c r="AE1232" s="31">
        <f>O1228</f>
        <v>168.10486111111109</v>
      </c>
      <c r="AF1232" s="37">
        <f t="shared" si="267"/>
        <v>177.67040702094314</v>
      </c>
      <c r="AG1232" s="37">
        <f t="shared" si="267"/>
        <v>158.53931520127904</v>
      </c>
    </row>
    <row r="1233" spans="1:33" ht="17" thickTop="1" thickBot="1" x14ac:dyDescent="0.25">
      <c r="A1233" s="33" t="s">
        <v>210</v>
      </c>
      <c r="D1233">
        <v>2</v>
      </c>
      <c r="E1233">
        <v>15865.97</v>
      </c>
      <c r="G1233" s="25">
        <f t="shared" ref="G1233:G1239" si="269">F1233/E1233</f>
        <v>0</v>
      </c>
      <c r="H1233" s="25">
        <v>138.30000000000001</v>
      </c>
      <c r="I1233" s="25">
        <v>138.30000000000001</v>
      </c>
      <c r="J1233" s="38">
        <v>57.5</v>
      </c>
      <c r="K1233">
        <f t="shared" si="268"/>
        <v>180.65499999999997</v>
      </c>
      <c r="L1233">
        <f t="shared" si="259"/>
        <v>145.14999999999998</v>
      </c>
      <c r="M1233" s="26">
        <f>AVERAGE(K1233:L1233)</f>
        <v>162.90249999999997</v>
      </c>
      <c r="AD1233" s="39">
        <f>$N$1232</f>
        <v>168.24099999999999</v>
      </c>
      <c r="AE1233" s="31">
        <f>O1228</f>
        <v>168.10486111111109</v>
      </c>
      <c r="AF1233" s="37">
        <f t="shared" si="267"/>
        <v>177.67040702094314</v>
      </c>
      <c r="AG1233" s="37">
        <f t="shared" si="267"/>
        <v>158.53931520127904</v>
      </c>
    </row>
    <row r="1234" spans="1:33" ht="17" thickTop="1" thickBot="1" x14ac:dyDescent="0.25">
      <c r="A1234" s="33" t="s">
        <v>211</v>
      </c>
      <c r="D1234">
        <v>3</v>
      </c>
      <c r="G1234" s="25" t="e">
        <f t="shared" si="269"/>
        <v>#DIV/0!</v>
      </c>
      <c r="H1234" s="25" t="e">
        <f>IF(G1234&lt;1.5, "F", "G")</f>
        <v>#DIV/0!</v>
      </c>
      <c r="I1234" s="38">
        <v>137.1</v>
      </c>
      <c r="J1234" s="38">
        <v>54.7</v>
      </c>
      <c r="K1234">
        <f t="shared" si="268"/>
        <v>183.23500000000001</v>
      </c>
      <c r="L1234">
        <f t="shared" si="259"/>
        <v>164.13399999999996</v>
      </c>
      <c r="M1234" s="26">
        <f>AVERAGE(K1234:L1234)</f>
        <v>173.68449999999999</v>
      </c>
      <c r="AD1234" s="39">
        <f>$N$1232</f>
        <v>168.24099999999999</v>
      </c>
      <c r="AE1234" s="31">
        <f>O1228</f>
        <v>168.10486111111109</v>
      </c>
      <c r="AF1234" s="37">
        <f t="shared" si="267"/>
        <v>177.67040702094314</v>
      </c>
      <c r="AG1234" s="37">
        <f t="shared" si="267"/>
        <v>158.53931520127904</v>
      </c>
    </row>
    <row r="1235" spans="1:33" ht="17" thickTop="1" thickBot="1" x14ac:dyDescent="0.25">
      <c r="D1235" t="s">
        <v>208</v>
      </c>
      <c r="E1235">
        <f>AVERAGE(E1232:E1234)</f>
        <v>8004.4849999999997</v>
      </c>
      <c r="F1235">
        <f>AVERAGE(F1232:F1234)</f>
        <v>53.7</v>
      </c>
      <c r="G1235" s="25">
        <f t="shared" si="269"/>
        <v>6.7087389132467617E-3</v>
      </c>
      <c r="H1235" s="25" t="str">
        <f>IF(G1235&lt;1.5, "F", "G")</f>
        <v>F</v>
      </c>
      <c r="I1235">
        <f>AVERAGE(I1232:I1234)</f>
        <v>138.79999999999998</v>
      </c>
      <c r="J1235">
        <f>AVERAGE(J1232:J1234)</f>
        <v>55.766666666666673</v>
      </c>
      <c r="K1235">
        <f t="shared" si="268"/>
        <v>179.58000000000004</v>
      </c>
      <c r="L1235">
        <f t="shared" si="259"/>
        <v>156.90199999999993</v>
      </c>
      <c r="M1235" s="26"/>
      <c r="AE1235" s="31">
        <f>O1228</f>
        <v>168.10486111111109</v>
      </c>
      <c r="AF1235" s="37">
        <f t="shared" si="267"/>
        <v>177.67040702094314</v>
      </c>
      <c r="AG1235" s="37">
        <f t="shared" si="267"/>
        <v>158.53931520127904</v>
      </c>
    </row>
    <row r="1236" spans="1:33" ht="17" thickTop="1" thickBot="1" x14ac:dyDescent="0.25">
      <c r="A1236" s="33" t="s">
        <v>212</v>
      </c>
      <c r="C1236" s="29">
        <v>3</v>
      </c>
      <c r="D1236" s="29">
        <v>1</v>
      </c>
      <c r="E1236" s="29">
        <v>10355.450000000001</v>
      </c>
      <c r="F1236" s="29"/>
      <c r="G1236" s="25">
        <f t="shared" si="269"/>
        <v>0</v>
      </c>
      <c r="H1236" s="25" t="str">
        <f>IF(G1236&lt;1.5, "F", "G")</f>
        <v>F</v>
      </c>
      <c r="I1236" s="29">
        <v>142.1</v>
      </c>
      <c r="J1236" s="29">
        <v>56.7</v>
      </c>
      <c r="K1236">
        <f t="shared" si="268"/>
        <v>172.48500000000001</v>
      </c>
      <c r="L1236">
        <f t="shared" si="259"/>
        <v>150.57399999999996</v>
      </c>
      <c r="M1236" s="26">
        <f>AVERAGE(K1236:L1236)</f>
        <v>161.52949999999998</v>
      </c>
      <c r="N1236" s="27">
        <f>AVERAGE(M1236:M1238)</f>
        <v>163.29883333333336</v>
      </c>
      <c r="AD1236" s="39">
        <f>N1236</f>
        <v>163.29883333333336</v>
      </c>
      <c r="AE1236" s="31">
        <f>O1228</f>
        <v>168.10486111111109</v>
      </c>
      <c r="AF1236" s="37">
        <f t="shared" si="267"/>
        <v>177.67040702094314</v>
      </c>
      <c r="AG1236" s="37">
        <f t="shared" si="267"/>
        <v>158.53931520127904</v>
      </c>
    </row>
    <row r="1237" spans="1:33" ht="17" thickTop="1" thickBot="1" x14ac:dyDescent="0.25">
      <c r="A1237" s="33" t="s">
        <v>213</v>
      </c>
      <c r="D1237">
        <v>2</v>
      </c>
      <c r="E1237" s="38">
        <v>10880.08</v>
      </c>
      <c r="F1237" s="38"/>
      <c r="G1237" s="25">
        <f t="shared" si="269"/>
        <v>0</v>
      </c>
      <c r="H1237" s="25">
        <v>144.1</v>
      </c>
      <c r="I1237" s="25">
        <v>144.1</v>
      </c>
      <c r="J1237" s="38">
        <v>57.9</v>
      </c>
      <c r="K1237">
        <f t="shared" si="268"/>
        <v>168.185</v>
      </c>
      <c r="L1237">
        <f t="shared" si="259"/>
        <v>142.43799999999999</v>
      </c>
      <c r="M1237" s="26">
        <f>AVERAGE(K1237:L1237)</f>
        <v>155.3115</v>
      </c>
      <c r="AD1237">
        <f>N1236</f>
        <v>163.29883333333336</v>
      </c>
      <c r="AE1237" s="31">
        <f>O1228</f>
        <v>168.10486111111109</v>
      </c>
      <c r="AF1237" s="37">
        <f t="shared" si="267"/>
        <v>177.67040702094314</v>
      </c>
      <c r="AG1237" s="37">
        <f t="shared" si="267"/>
        <v>158.53931520127904</v>
      </c>
    </row>
    <row r="1238" spans="1:33" ht="17" thickTop="1" thickBot="1" x14ac:dyDescent="0.25">
      <c r="A1238" s="33" t="s">
        <v>214</v>
      </c>
      <c r="D1238">
        <v>3</v>
      </c>
      <c r="E1238" s="38">
        <v>10880.08</v>
      </c>
      <c r="F1238" s="38"/>
      <c r="G1238" s="25">
        <f t="shared" si="269"/>
        <v>0</v>
      </c>
      <c r="H1238" s="25" t="str">
        <f>IF(G1238&lt;1.5, "F", "G")</f>
        <v>F</v>
      </c>
      <c r="I1238" s="38">
        <v>142.1</v>
      </c>
      <c r="J1238" s="38">
        <v>53.3</v>
      </c>
      <c r="K1238">
        <f t="shared" si="268"/>
        <v>172.48500000000001</v>
      </c>
      <c r="L1238">
        <f t="shared" si="259"/>
        <v>173.62600000000003</v>
      </c>
      <c r="M1238" s="26">
        <f>AVERAGE(K1238:L1238)</f>
        <v>173.05550000000002</v>
      </c>
      <c r="AD1238">
        <f>N1236</f>
        <v>163.29883333333336</v>
      </c>
      <c r="AE1238" s="31">
        <f>O1228</f>
        <v>168.10486111111109</v>
      </c>
      <c r="AF1238" s="37">
        <f t="shared" si="267"/>
        <v>177.67040702094314</v>
      </c>
      <c r="AG1238" s="37">
        <f t="shared" si="267"/>
        <v>158.53931520127904</v>
      </c>
    </row>
    <row r="1239" spans="1:33" ht="17" thickTop="1" thickBot="1" x14ac:dyDescent="0.25">
      <c r="D1239" t="s">
        <v>208</v>
      </c>
      <c r="E1239">
        <f>AVERAGE(E1236:E1238)</f>
        <v>10705.203333333333</v>
      </c>
      <c r="F1239" t="e">
        <f>AVERAGE(F1236:F1238)</f>
        <v>#DIV/0!</v>
      </c>
      <c r="G1239" s="25" t="e">
        <f t="shared" si="269"/>
        <v>#DIV/0!</v>
      </c>
      <c r="H1239" s="25" t="e">
        <f>IF(G1239&lt;1.5, "F", "G")</f>
        <v>#DIV/0!</v>
      </c>
      <c r="I1239">
        <f>AVERAGE(I1236:I1238)</f>
        <v>142.76666666666665</v>
      </c>
      <c r="J1239">
        <f>AVERAGE(J1236:J1238)</f>
        <v>55.966666666666661</v>
      </c>
      <c r="K1239">
        <f t="shared" si="268"/>
        <v>171.05166666666673</v>
      </c>
      <c r="L1239">
        <f t="shared" si="259"/>
        <v>155.54600000000005</v>
      </c>
      <c r="M1239" s="26"/>
      <c r="AE1239" s="31">
        <f>O1228</f>
        <v>168.10486111111109</v>
      </c>
      <c r="AF1239" s="37">
        <f t="shared" si="267"/>
        <v>177.67040702094314</v>
      </c>
      <c r="AG1239" s="37">
        <f t="shared" si="267"/>
        <v>158.53931520127904</v>
      </c>
    </row>
    <row r="1240" spans="1:33" ht="17" thickTop="1" thickBot="1" x14ac:dyDescent="0.25">
      <c r="A1240" s="33" t="s">
        <v>215</v>
      </c>
      <c r="C1240" s="29">
        <v>4</v>
      </c>
      <c r="D1240" s="29">
        <v>1</v>
      </c>
      <c r="E1240" s="29">
        <v>16763.849999999999</v>
      </c>
      <c r="F1240" s="29"/>
      <c r="G1240" s="25">
        <v>143.1</v>
      </c>
      <c r="H1240" s="25">
        <v>57.1</v>
      </c>
      <c r="I1240" s="25">
        <v>143.1</v>
      </c>
      <c r="J1240" s="25">
        <v>57.1</v>
      </c>
      <c r="K1240">
        <f t="shared" si="268"/>
        <v>170.33500000000004</v>
      </c>
      <c r="L1240">
        <f t="shared" si="259"/>
        <v>147.86199999999997</v>
      </c>
      <c r="M1240" s="26">
        <f>AVERAGE(K1240:L1240)</f>
        <v>159.0985</v>
      </c>
      <c r="N1240" s="27">
        <f>AVERAGE(M1240:M1242)</f>
        <v>161.88533333333334</v>
      </c>
      <c r="AD1240" s="39">
        <f>N1240</f>
        <v>161.88533333333334</v>
      </c>
      <c r="AE1240" s="31">
        <f>O1228</f>
        <v>168.10486111111109</v>
      </c>
      <c r="AF1240" s="37">
        <f t="shared" si="267"/>
        <v>177.67040702094314</v>
      </c>
      <c r="AG1240" s="37">
        <f t="shared" si="267"/>
        <v>158.53931520127904</v>
      </c>
    </row>
    <row r="1241" spans="1:33" ht="17" thickTop="1" thickBot="1" x14ac:dyDescent="0.25">
      <c r="A1241" s="33" t="s">
        <v>216</v>
      </c>
      <c r="D1241">
        <v>2</v>
      </c>
      <c r="E1241" s="38">
        <v>19076.900000000001</v>
      </c>
      <c r="F1241" s="38"/>
      <c r="G1241" s="25">
        <f>F1241/E1241</f>
        <v>0</v>
      </c>
      <c r="H1241" s="25" t="str">
        <f>IF(G1241&lt;1.5, "F", "G")</f>
        <v>F</v>
      </c>
      <c r="I1241" s="38">
        <v>141.1</v>
      </c>
      <c r="J1241" s="38">
        <v>58.9</v>
      </c>
      <c r="K1241">
        <f t="shared" si="268"/>
        <v>174.63500000000005</v>
      </c>
      <c r="L1241">
        <f t="shared" si="259"/>
        <v>135.65800000000002</v>
      </c>
      <c r="M1241" s="26">
        <f>AVERAGE(K1241:L1241)</f>
        <v>155.14650000000003</v>
      </c>
      <c r="AD1241">
        <f>N1240</f>
        <v>161.88533333333334</v>
      </c>
      <c r="AE1241" s="31">
        <f>O1228</f>
        <v>168.10486111111109</v>
      </c>
      <c r="AF1241" s="37">
        <f t="shared" si="267"/>
        <v>177.67040702094314</v>
      </c>
      <c r="AG1241" s="37">
        <f t="shared" si="267"/>
        <v>158.53931520127904</v>
      </c>
    </row>
    <row r="1242" spans="1:33" ht="17" thickTop="1" thickBot="1" x14ac:dyDescent="0.25">
      <c r="A1242" s="33" t="s">
        <v>217</v>
      </c>
      <c r="D1242">
        <v>3</v>
      </c>
      <c r="E1242" s="38">
        <v>17773.689999999999</v>
      </c>
      <c r="F1242" s="38">
        <v>134.80000000000001</v>
      </c>
      <c r="G1242" s="25">
        <v>56.1</v>
      </c>
      <c r="H1242" s="25" t="str">
        <f>IF(G1242&lt;1.5, "F", "G")</f>
        <v>G</v>
      </c>
      <c r="I1242" s="38">
        <v>134.80000000000001</v>
      </c>
      <c r="J1242" s="25">
        <v>56.1</v>
      </c>
      <c r="K1242">
        <f t="shared" si="268"/>
        <v>188.18</v>
      </c>
      <c r="L1242">
        <f t="shared" si="259"/>
        <v>154.642</v>
      </c>
      <c r="M1242" s="26">
        <f>AVERAGE(K1242:L1242)</f>
        <v>171.411</v>
      </c>
      <c r="AD1242">
        <f>N1240</f>
        <v>161.88533333333334</v>
      </c>
      <c r="AE1242" s="31">
        <f>O1228</f>
        <v>168.10486111111109</v>
      </c>
      <c r="AF1242" s="37">
        <f t="shared" si="267"/>
        <v>177.67040702094314</v>
      </c>
      <c r="AG1242" s="37">
        <f t="shared" si="267"/>
        <v>158.53931520127904</v>
      </c>
    </row>
    <row r="1243" spans="1:33" ht="17" thickTop="1" thickBot="1" x14ac:dyDescent="0.25">
      <c r="D1243" t="s">
        <v>208</v>
      </c>
      <c r="E1243">
        <f>AVERAGE(E1240:E1242)</f>
        <v>17871.48</v>
      </c>
      <c r="F1243">
        <f>AVERAGE(F1240:F1242)</f>
        <v>134.80000000000001</v>
      </c>
      <c r="G1243" s="25">
        <f>F1243/E1243</f>
        <v>7.5427440816317401E-3</v>
      </c>
      <c r="H1243" s="25" t="str">
        <f>IF(G1243&lt;1.5, "F", "G")</f>
        <v>F</v>
      </c>
      <c r="I1243">
        <f>AVERAGE(I1240:I1242)</f>
        <v>139.66666666666666</v>
      </c>
      <c r="J1243">
        <f>AVERAGE(J1240:J1242)</f>
        <v>57.366666666666667</v>
      </c>
      <c r="K1243">
        <f t="shared" si="268"/>
        <v>177.7166666666667</v>
      </c>
      <c r="L1243">
        <f t="shared" si="259"/>
        <v>146.05399999999997</v>
      </c>
      <c r="M1243" s="26"/>
      <c r="AE1243" s="31">
        <f>O1228</f>
        <v>168.10486111111109</v>
      </c>
      <c r="AF1243" s="37">
        <f t="shared" si="267"/>
        <v>177.67040702094314</v>
      </c>
      <c r="AG1243" s="37">
        <f t="shared" si="267"/>
        <v>158.53931520127904</v>
      </c>
    </row>
    <row r="1244" spans="1:33" ht="17" thickTop="1" thickBot="1" x14ac:dyDescent="0.25">
      <c r="A1244" s="33" t="s">
        <v>218</v>
      </c>
      <c r="C1244" s="29">
        <v>5</v>
      </c>
      <c r="D1244" s="29">
        <v>1</v>
      </c>
      <c r="E1244" s="29">
        <v>14239.58</v>
      </c>
      <c r="F1244" s="29"/>
      <c r="G1244" s="25">
        <v>136.80000000000001</v>
      </c>
      <c r="H1244" s="25">
        <v>53.2</v>
      </c>
      <c r="I1244" s="25">
        <v>136.80000000000001</v>
      </c>
      <c r="J1244" s="25">
        <v>53.2</v>
      </c>
      <c r="K1244">
        <f t="shared" si="268"/>
        <v>183.88</v>
      </c>
      <c r="L1244">
        <f t="shared" si="259"/>
        <v>174.30399999999997</v>
      </c>
      <c r="M1244" s="26">
        <f>AVERAGE(K1244:L1244)</f>
        <v>179.09199999999998</v>
      </c>
      <c r="N1244" s="27">
        <f>AVERAGE(M1244:M1246)</f>
        <v>178.60133333333332</v>
      </c>
      <c r="AD1244" s="39">
        <f>N1244</f>
        <v>178.60133333333332</v>
      </c>
      <c r="AE1244" s="31">
        <f>O1228</f>
        <v>168.10486111111109</v>
      </c>
      <c r="AF1244" s="37">
        <f t="shared" si="267"/>
        <v>177.67040702094314</v>
      </c>
      <c r="AG1244" s="37">
        <f t="shared" si="267"/>
        <v>158.53931520127904</v>
      </c>
    </row>
    <row r="1245" spans="1:33" ht="17" thickTop="1" thickBot="1" x14ac:dyDescent="0.25">
      <c r="A1245" s="33" t="s">
        <v>219</v>
      </c>
      <c r="D1245">
        <v>2</v>
      </c>
      <c r="E1245" s="25">
        <v>136.80000000000001</v>
      </c>
      <c r="F1245" s="25">
        <v>53.2</v>
      </c>
      <c r="G1245" s="25">
        <f>F1245/E1245</f>
        <v>0.3888888888888889</v>
      </c>
      <c r="H1245" s="25">
        <v>140.80000000000001</v>
      </c>
      <c r="I1245" s="25">
        <v>140.80000000000001</v>
      </c>
      <c r="J1245" s="38">
        <v>56.2</v>
      </c>
      <c r="K1245">
        <f t="shared" si="268"/>
        <v>175.27999999999997</v>
      </c>
      <c r="L1245">
        <f t="shared" si="259"/>
        <v>153.96399999999994</v>
      </c>
      <c r="M1245" s="26">
        <f>AVERAGE(K1245:L1245)</f>
        <v>164.62199999999996</v>
      </c>
      <c r="AD1245">
        <f>N1244</f>
        <v>178.60133333333332</v>
      </c>
      <c r="AE1245" s="31">
        <f>O1228</f>
        <v>168.10486111111109</v>
      </c>
      <c r="AF1245" s="37">
        <f t="shared" ref="AF1245:AG1250" si="270">AF1244</f>
        <v>177.67040702094314</v>
      </c>
      <c r="AG1245" s="37">
        <f t="shared" si="270"/>
        <v>158.53931520127904</v>
      </c>
    </row>
    <row r="1246" spans="1:33" ht="17" thickTop="1" thickBot="1" x14ac:dyDescent="0.25">
      <c r="A1246" s="33" t="s">
        <v>220</v>
      </c>
      <c r="D1246">
        <v>3</v>
      </c>
      <c r="E1246" s="38">
        <v>5639.79</v>
      </c>
      <c r="F1246" s="38"/>
      <c r="G1246" s="25">
        <f>F1246/E1246</f>
        <v>0</v>
      </c>
      <c r="H1246" s="25">
        <v>134.80000000000001</v>
      </c>
      <c r="I1246" s="25">
        <v>134.80000000000001</v>
      </c>
      <c r="J1246" s="38">
        <v>50</v>
      </c>
      <c r="K1246">
        <f t="shared" si="268"/>
        <v>188.18</v>
      </c>
      <c r="L1246">
        <f t="shared" si="259"/>
        <v>196</v>
      </c>
      <c r="M1246" s="48">
        <f>AVERAGE(K1246:L1246)</f>
        <v>192.09</v>
      </c>
      <c r="AD1246">
        <f>N1244</f>
        <v>178.60133333333332</v>
      </c>
      <c r="AE1246" s="31">
        <f>O1228</f>
        <v>168.10486111111109</v>
      </c>
      <c r="AF1246" s="37">
        <f t="shared" si="270"/>
        <v>177.67040702094314</v>
      </c>
      <c r="AG1246" s="37">
        <f t="shared" si="270"/>
        <v>158.53931520127904</v>
      </c>
    </row>
    <row r="1247" spans="1:33" ht="17" thickTop="1" thickBot="1" x14ac:dyDescent="0.25">
      <c r="D1247" t="s">
        <v>208</v>
      </c>
      <c r="E1247">
        <f>AVERAGE(E1244:E1246)</f>
        <v>6672.0566666666664</v>
      </c>
      <c r="F1247">
        <f>AVERAGE(F1244:F1246)</f>
        <v>53.2</v>
      </c>
      <c r="G1247" s="25">
        <f>F1247/E1247</f>
        <v>7.9735533820905809E-3</v>
      </c>
      <c r="H1247" s="25" t="str">
        <f t="shared" ref="H1247:H1252" si="271">IF(G1247&lt;1.5, "F", "G")</f>
        <v>F</v>
      </c>
      <c r="I1247">
        <f>AVERAGE(I1244:I1246)</f>
        <v>137.46666666666667</v>
      </c>
      <c r="J1247">
        <f>AVERAGE(J1244:J1246)</f>
        <v>53.133333333333333</v>
      </c>
      <c r="K1247">
        <f t="shared" si="268"/>
        <v>182.44666666666666</v>
      </c>
      <c r="L1247">
        <f t="shared" si="259"/>
        <v>174.75599999999997</v>
      </c>
      <c r="M1247" s="26"/>
      <c r="AE1247" s="31">
        <f>O1228</f>
        <v>168.10486111111109</v>
      </c>
      <c r="AF1247" s="37">
        <f t="shared" si="270"/>
        <v>177.67040702094314</v>
      </c>
      <c r="AG1247" s="37">
        <f t="shared" si="270"/>
        <v>158.53931520127904</v>
      </c>
    </row>
    <row r="1248" spans="1:33" ht="17" thickTop="1" thickBot="1" x14ac:dyDescent="0.25">
      <c r="A1248" s="33" t="s">
        <v>221</v>
      </c>
      <c r="C1248" s="41">
        <v>6</v>
      </c>
      <c r="D1248" s="41">
        <v>1</v>
      </c>
      <c r="E1248" s="41">
        <v>5905.92</v>
      </c>
      <c r="F1248" s="41">
        <v>138.80000000000001</v>
      </c>
      <c r="G1248" s="25">
        <v>55.9</v>
      </c>
      <c r="H1248" s="25" t="str">
        <f t="shared" si="271"/>
        <v>G</v>
      </c>
      <c r="I1248" s="41">
        <v>138.80000000000001</v>
      </c>
      <c r="J1248" s="25">
        <v>55.9</v>
      </c>
      <c r="K1248">
        <f t="shared" si="268"/>
        <v>179.57999999999998</v>
      </c>
      <c r="L1248">
        <f t="shared" si="259"/>
        <v>155.99799999999999</v>
      </c>
      <c r="M1248" s="26">
        <f>AVERAGE(K1248:L1248)</f>
        <v>167.78899999999999</v>
      </c>
      <c r="N1248" s="27">
        <f>AVERAGE(M1248:M1250)</f>
        <v>167.65933333333331</v>
      </c>
      <c r="AD1248" s="42">
        <f>N1248</f>
        <v>167.65933333333331</v>
      </c>
      <c r="AE1248" s="31">
        <f>O1228</f>
        <v>168.10486111111109</v>
      </c>
      <c r="AF1248" s="37">
        <f t="shared" si="270"/>
        <v>177.67040702094314</v>
      </c>
      <c r="AG1248" s="37">
        <f t="shared" si="270"/>
        <v>158.53931520127904</v>
      </c>
    </row>
    <row r="1249" spans="1:33" ht="17" thickTop="1" thickBot="1" x14ac:dyDescent="0.25">
      <c r="A1249" s="33" t="s">
        <v>222</v>
      </c>
      <c r="D1249">
        <v>2</v>
      </c>
      <c r="E1249" s="41">
        <v>138.80000000000001</v>
      </c>
      <c r="F1249" s="25">
        <v>145.4</v>
      </c>
      <c r="G1249" s="25">
        <v>57.3</v>
      </c>
      <c r="H1249" s="25" t="str">
        <f t="shared" si="271"/>
        <v>G</v>
      </c>
      <c r="I1249" s="25">
        <v>145.4</v>
      </c>
      <c r="J1249" s="25">
        <v>57.3</v>
      </c>
      <c r="K1249">
        <f t="shared" si="268"/>
        <v>165.39</v>
      </c>
      <c r="L1249">
        <f t="shared" si="259"/>
        <v>146.50600000000003</v>
      </c>
      <c r="M1249" s="26">
        <f>AVERAGE(K1249:L1249)</f>
        <v>155.94800000000001</v>
      </c>
      <c r="AD1249">
        <f>N1248</f>
        <v>167.65933333333331</v>
      </c>
      <c r="AE1249" s="31">
        <f>O1228</f>
        <v>168.10486111111109</v>
      </c>
      <c r="AF1249" s="37">
        <f t="shared" si="270"/>
        <v>177.67040702094314</v>
      </c>
      <c r="AG1249" s="37">
        <f t="shared" si="270"/>
        <v>158.53931520127904</v>
      </c>
    </row>
    <row r="1250" spans="1:33" ht="17" thickTop="1" thickBot="1" x14ac:dyDescent="0.25">
      <c r="A1250" s="33" t="s">
        <v>223</v>
      </c>
      <c r="D1250">
        <v>3</v>
      </c>
      <c r="E1250" s="43">
        <v>16117.34</v>
      </c>
      <c r="F1250" s="43"/>
      <c r="G1250" s="25">
        <f>F1250/E1250</f>
        <v>0</v>
      </c>
      <c r="H1250" s="25" t="str">
        <f t="shared" si="271"/>
        <v>F</v>
      </c>
      <c r="I1250" s="43">
        <v>135.4</v>
      </c>
      <c r="J1250" s="43">
        <v>53.6</v>
      </c>
      <c r="K1250">
        <f t="shared" si="268"/>
        <v>186.89</v>
      </c>
      <c r="L1250">
        <f t="shared" si="259"/>
        <v>171.59199999999998</v>
      </c>
      <c r="M1250" s="26">
        <f>AVERAGE(K1250:L1250)</f>
        <v>179.24099999999999</v>
      </c>
      <c r="AD1250">
        <f>N1248</f>
        <v>167.65933333333331</v>
      </c>
      <c r="AE1250" s="31">
        <f>O1228</f>
        <v>168.10486111111109</v>
      </c>
      <c r="AF1250" s="37">
        <f t="shared" si="270"/>
        <v>177.67040702094314</v>
      </c>
      <c r="AG1250" s="37">
        <f t="shared" si="270"/>
        <v>158.53931520127904</v>
      </c>
    </row>
    <row r="1251" spans="1:33" ht="17" thickTop="1" thickBot="1" x14ac:dyDescent="0.25">
      <c r="D1251" t="s">
        <v>208</v>
      </c>
      <c r="E1251">
        <f>AVERAGE(E1248:E1250)</f>
        <v>7387.3533333333335</v>
      </c>
      <c r="F1251">
        <f>AVERAGE(F1248:F1250)</f>
        <v>142.10000000000002</v>
      </c>
      <c r="G1251" s="25">
        <f>F1251/E1251</f>
        <v>1.9235576476194002E-2</v>
      </c>
      <c r="H1251" s="25" t="str">
        <f t="shared" si="271"/>
        <v>F</v>
      </c>
      <c r="I1251">
        <f>AVERAGE(I1248:I1250)</f>
        <v>139.86666666666667</v>
      </c>
      <c r="J1251">
        <f>AVERAGE(J1248:J1250)</f>
        <v>55.599999999999994</v>
      </c>
      <c r="K1251">
        <f t="shared" si="268"/>
        <v>177.28666666666669</v>
      </c>
      <c r="L1251">
        <f t="shared" si="259"/>
        <v>158.03200000000004</v>
      </c>
      <c r="M1251" s="26"/>
    </row>
    <row r="1252" spans="1:33" s="25" customFormat="1" ht="17" thickTop="1" thickBot="1" x14ac:dyDescent="0.25">
      <c r="A1252" s="23" t="s">
        <v>204</v>
      </c>
      <c r="B1252" s="24" t="s">
        <v>279</v>
      </c>
      <c r="C1252" s="25">
        <v>1</v>
      </c>
      <c r="D1252" s="25">
        <v>1</v>
      </c>
      <c r="E1252" s="25">
        <v>3332</v>
      </c>
      <c r="G1252" s="25">
        <f>F1252/E1252</f>
        <v>0</v>
      </c>
      <c r="H1252" s="25" t="str">
        <f t="shared" si="271"/>
        <v>F</v>
      </c>
      <c r="I1252" s="25">
        <v>130.4</v>
      </c>
      <c r="J1252" s="25">
        <v>53.7</v>
      </c>
      <c r="K1252" s="25">
        <f t="shared" si="268"/>
        <v>197.64</v>
      </c>
      <c r="L1252" s="25">
        <f t="shared" si="259"/>
        <v>170.91399999999999</v>
      </c>
      <c r="M1252" s="26">
        <f>AVERAGE(K1252:L1252)</f>
        <v>184.27699999999999</v>
      </c>
      <c r="N1252" s="27">
        <f>AVERAGE(M1252:M1254)</f>
        <v>180.58666666666667</v>
      </c>
      <c r="O1252" s="45">
        <f>AVERAGE(N1252,N1256,N1260,N1264,N1268,N1272)</f>
        <v>180.7153888888889</v>
      </c>
      <c r="P1252" s="25">
        <f>AVERAGE(K1252:K1254,K1256:K1258,K1260:K1262,K1264:K1266,K1268:K1270,K1272:K1274)</f>
        <v>192.81444444444443</v>
      </c>
      <c r="Q1252" s="25">
        <f>AVERAGE(L1252:L1254,L1256:L1258,L1260:L1262,L1264:L1266,L1268:L1270,L1272:L1274)</f>
        <v>168.61633333333333</v>
      </c>
      <c r="S1252" s="46">
        <f>_xlfn.STDEV.S(M1252:M1254,M1256:M1258,M1260,M1264:M1266,M1268:M1270,M1272:M1274, M1262, M1261)</f>
        <v>15.303842197838417</v>
      </c>
      <c r="T1252">
        <f t="shared" ref="T1252" si="272">AVERAGE(I1252:I1275)</f>
        <v>132.64444444444447</v>
      </c>
      <c r="U1252">
        <f>AVERAGE(J1252:J1275)</f>
        <v>54.03888888888887</v>
      </c>
      <c r="AD1252" s="31">
        <f>$N$1252</f>
        <v>180.58666666666667</v>
      </c>
      <c r="AE1252" s="31">
        <f>O1252</f>
        <v>180.7153888888889</v>
      </c>
      <c r="AF1252" s="47">
        <f>O1252+S1252</f>
        <v>196.0192310867273</v>
      </c>
      <c r="AG1252" s="47">
        <f>O1252-S1252</f>
        <v>165.41154669105049</v>
      </c>
    </row>
    <row r="1253" spans="1:33" ht="17" thickTop="1" thickBot="1" x14ac:dyDescent="0.25">
      <c r="A1253" s="33" t="s">
        <v>206</v>
      </c>
      <c r="D1253">
        <v>2</v>
      </c>
      <c r="E1253">
        <v>53.7</v>
      </c>
      <c r="G1253" s="25">
        <f>F1253/E1253</f>
        <v>0</v>
      </c>
      <c r="H1253" s="25">
        <v>130.4</v>
      </c>
      <c r="I1253" s="25">
        <v>130.4</v>
      </c>
      <c r="J1253">
        <v>56.2</v>
      </c>
      <c r="K1253">
        <f t="shared" si="268"/>
        <v>197.64</v>
      </c>
      <c r="L1253">
        <f t="shared" si="259"/>
        <v>153.96399999999994</v>
      </c>
      <c r="M1253" s="26">
        <f>AVERAGE(K1253:L1253)</f>
        <v>175.80199999999996</v>
      </c>
      <c r="AD1253">
        <f>N1252</f>
        <v>180.58666666666667</v>
      </c>
      <c r="AE1253" s="31">
        <f>O1252</f>
        <v>180.7153888888889</v>
      </c>
      <c r="AF1253" s="37">
        <f t="shared" ref="AF1253:AG1268" si="273">AF1252</f>
        <v>196.0192310867273</v>
      </c>
      <c r="AG1253" s="37">
        <f t="shared" si="273"/>
        <v>165.41154669105049</v>
      </c>
    </row>
    <row r="1254" spans="1:33" ht="17" thickTop="1" thickBot="1" x14ac:dyDescent="0.25">
      <c r="A1254" s="33" t="s">
        <v>207</v>
      </c>
      <c r="D1254">
        <v>3</v>
      </c>
      <c r="E1254">
        <v>1226.3800000000001</v>
      </c>
      <c r="G1254" s="25">
        <v>128.4</v>
      </c>
      <c r="H1254" s="25">
        <v>55.1</v>
      </c>
      <c r="I1254" s="25">
        <v>128.4</v>
      </c>
      <c r="J1254" s="25">
        <v>55.1</v>
      </c>
      <c r="K1254">
        <f t="shared" si="268"/>
        <v>201.94</v>
      </c>
      <c r="L1254">
        <f t="shared" si="259"/>
        <v>161.42199999999997</v>
      </c>
      <c r="M1254" s="26">
        <f>AVERAGE(K1254:L1254)</f>
        <v>181.68099999999998</v>
      </c>
      <c r="AD1254">
        <f>N1252</f>
        <v>180.58666666666667</v>
      </c>
      <c r="AE1254" s="31">
        <f>O1252</f>
        <v>180.7153888888889</v>
      </c>
      <c r="AF1254" s="37">
        <f t="shared" si="273"/>
        <v>196.0192310867273</v>
      </c>
      <c r="AG1254" s="37">
        <f t="shared" si="273"/>
        <v>165.41154669105049</v>
      </c>
    </row>
    <row r="1255" spans="1:33" ht="17" thickTop="1" thickBot="1" x14ac:dyDescent="0.25">
      <c r="D1255" t="s">
        <v>208</v>
      </c>
      <c r="E1255">
        <f>AVERAGE(E1252:E1254)</f>
        <v>1537.36</v>
      </c>
      <c r="F1255" t="e">
        <f>AVERAGE(F1252:F1254)</f>
        <v>#DIV/0!</v>
      </c>
      <c r="G1255" s="25" t="e">
        <f>F1255/E1255</f>
        <v>#DIV/0!</v>
      </c>
      <c r="H1255" s="25" t="e">
        <f>IF(G1255&lt;1.5, "F", "G")</f>
        <v>#DIV/0!</v>
      </c>
      <c r="I1255">
        <f>AVERAGE(I1252:I1254)</f>
        <v>129.73333333333335</v>
      </c>
      <c r="J1255">
        <f>AVERAGE(J1252:J1254)</f>
        <v>55</v>
      </c>
      <c r="K1255">
        <f t="shared" si="268"/>
        <v>199.07333333333332</v>
      </c>
      <c r="L1255">
        <f t="shared" si="259"/>
        <v>162.09999999999997</v>
      </c>
      <c r="M1255" s="26"/>
      <c r="AE1255" s="31">
        <f>O1252</f>
        <v>180.7153888888889</v>
      </c>
      <c r="AF1255" s="37">
        <f t="shared" si="273"/>
        <v>196.0192310867273</v>
      </c>
      <c r="AG1255" s="37">
        <f t="shared" si="273"/>
        <v>165.41154669105049</v>
      </c>
    </row>
    <row r="1256" spans="1:33" ht="17" thickTop="1" thickBot="1" x14ac:dyDescent="0.25">
      <c r="A1256" s="33" t="s">
        <v>209</v>
      </c>
      <c r="C1256" s="29">
        <v>2</v>
      </c>
      <c r="D1256" s="29">
        <v>1</v>
      </c>
      <c r="E1256">
        <v>11162.7</v>
      </c>
      <c r="G1256" s="25">
        <v>139.4</v>
      </c>
      <c r="H1256" s="25">
        <v>58.5</v>
      </c>
      <c r="I1256" s="25">
        <v>139.4</v>
      </c>
      <c r="J1256" s="25">
        <v>58.5</v>
      </c>
      <c r="K1256">
        <f t="shared" si="268"/>
        <v>178.29000000000002</v>
      </c>
      <c r="L1256">
        <f t="shared" si="259"/>
        <v>138.37</v>
      </c>
      <c r="M1256" s="26">
        <f>AVERAGE(K1256:L1256)</f>
        <v>158.33000000000001</v>
      </c>
      <c r="N1256" s="27">
        <f>AVERAGE(M1256:M1258)</f>
        <v>163.83133333333333</v>
      </c>
      <c r="AD1256" s="39">
        <f>$N$1256</f>
        <v>163.83133333333333</v>
      </c>
      <c r="AE1256" s="31">
        <f>O1252</f>
        <v>180.7153888888889</v>
      </c>
      <c r="AF1256" s="37">
        <f t="shared" si="273"/>
        <v>196.0192310867273</v>
      </c>
      <c r="AG1256" s="37">
        <f t="shared" si="273"/>
        <v>165.41154669105049</v>
      </c>
    </row>
    <row r="1257" spans="1:33" ht="17" thickTop="1" thickBot="1" x14ac:dyDescent="0.25">
      <c r="A1257" s="33" t="s">
        <v>210</v>
      </c>
      <c r="D1257">
        <v>2</v>
      </c>
      <c r="E1257" s="25">
        <v>139.4</v>
      </c>
      <c r="F1257" s="25">
        <v>58.5</v>
      </c>
      <c r="G1257" s="25">
        <f>F1257/E1257</f>
        <v>0.41965566714490671</v>
      </c>
      <c r="H1257" s="25">
        <v>136.4</v>
      </c>
      <c r="I1257" s="25">
        <v>136.4</v>
      </c>
      <c r="J1257" s="38">
        <v>60.1</v>
      </c>
      <c r="K1257">
        <f t="shared" si="268"/>
        <v>184.74</v>
      </c>
      <c r="L1257">
        <f t="shared" si="259"/>
        <v>127.52199999999999</v>
      </c>
      <c r="M1257" s="26">
        <f>AVERAGE(K1257:L1257)</f>
        <v>156.131</v>
      </c>
      <c r="AD1257" s="39">
        <f>$N$1256</f>
        <v>163.83133333333333</v>
      </c>
      <c r="AE1257" s="31">
        <f>O1252</f>
        <v>180.7153888888889</v>
      </c>
      <c r="AF1257" s="37">
        <f t="shared" si="273"/>
        <v>196.0192310867273</v>
      </c>
      <c r="AG1257" s="37">
        <f t="shared" si="273"/>
        <v>165.41154669105049</v>
      </c>
    </row>
    <row r="1258" spans="1:33" ht="17" thickTop="1" thickBot="1" x14ac:dyDescent="0.25">
      <c r="A1258" s="33" t="s">
        <v>211</v>
      </c>
      <c r="D1258">
        <v>3</v>
      </c>
      <c r="E1258">
        <v>490.35</v>
      </c>
      <c r="G1258" s="25">
        <f>F1258/E1258</f>
        <v>0</v>
      </c>
      <c r="H1258" s="25" t="str">
        <f>IF(G1258&lt;1.5, "F", "G")</f>
        <v>F</v>
      </c>
      <c r="I1258" s="38">
        <v>138.4</v>
      </c>
      <c r="J1258" s="38">
        <v>53.3</v>
      </c>
      <c r="K1258">
        <f t="shared" si="268"/>
        <v>180.44</v>
      </c>
      <c r="L1258">
        <f t="shared" si="259"/>
        <v>173.62600000000003</v>
      </c>
      <c r="M1258" s="26">
        <f>AVERAGE(K1258:L1258)</f>
        <v>177.03300000000002</v>
      </c>
      <c r="AD1258" s="39">
        <f>$N$1256</f>
        <v>163.83133333333333</v>
      </c>
      <c r="AE1258" s="31">
        <f>O1252</f>
        <v>180.7153888888889</v>
      </c>
      <c r="AF1258" s="37">
        <f t="shared" si="273"/>
        <v>196.0192310867273</v>
      </c>
      <c r="AG1258" s="37">
        <f t="shared" si="273"/>
        <v>165.41154669105049</v>
      </c>
    </row>
    <row r="1259" spans="1:33" ht="17" thickTop="1" thickBot="1" x14ac:dyDescent="0.25">
      <c r="D1259" t="s">
        <v>208</v>
      </c>
      <c r="E1259">
        <f>AVERAGE(E1256:E1258)</f>
        <v>3930.8166666666671</v>
      </c>
      <c r="F1259">
        <f>AVERAGE(F1256:F1258)</f>
        <v>58.5</v>
      </c>
      <c r="G1259" s="25">
        <f>F1259/E1259</f>
        <v>1.4882403571776856E-2</v>
      </c>
      <c r="H1259" s="25" t="str">
        <f>IF(G1259&lt;1.5, "F", "G")</f>
        <v>F</v>
      </c>
      <c r="I1259">
        <f>AVERAGE(I1256:I1258)</f>
        <v>138.06666666666669</v>
      </c>
      <c r="J1259">
        <f>AVERAGE(J1256:J1258)</f>
        <v>57.29999999999999</v>
      </c>
      <c r="K1259">
        <f t="shared" si="268"/>
        <v>181.15666666666664</v>
      </c>
      <c r="L1259">
        <f t="shared" si="259"/>
        <v>146.50600000000003</v>
      </c>
      <c r="M1259" s="26"/>
      <c r="AE1259" s="31">
        <f>O1252</f>
        <v>180.7153888888889</v>
      </c>
      <c r="AF1259" s="37">
        <f t="shared" si="273"/>
        <v>196.0192310867273</v>
      </c>
      <c r="AG1259" s="37">
        <f t="shared" si="273"/>
        <v>165.41154669105049</v>
      </c>
    </row>
    <row r="1260" spans="1:33" ht="17" thickTop="1" thickBot="1" x14ac:dyDescent="0.25">
      <c r="A1260" s="33" t="s">
        <v>212</v>
      </c>
      <c r="C1260" s="29">
        <v>3</v>
      </c>
      <c r="D1260" s="29">
        <v>1</v>
      </c>
      <c r="E1260" s="29">
        <v>5877.44</v>
      </c>
      <c r="F1260" s="29"/>
      <c r="G1260" s="25">
        <v>126.4</v>
      </c>
      <c r="H1260" s="25">
        <v>47.8</v>
      </c>
      <c r="I1260" s="25">
        <v>126.4</v>
      </c>
      <c r="J1260" s="25">
        <v>47.8</v>
      </c>
      <c r="K1260">
        <f t="shared" si="268"/>
        <v>206.24</v>
      </c>
      <c r="L1260">
        <f t="shared" si="259"/>
        <v>210.916</v>
      </c>
      <c r="M1260" s="26">
        <f>AVERAGE(K1260:L1260)</f>
        <v>208.578</v>
      </c>
      <c r="N1260" s="27">
        <f>AVERAGE(M1260:M1262)</f>
        <v>200.86866666666666</v>
      </c>
      <c r="AD1260" s="39">
        <f>N1260</f>
        <v>200.86866666666666</v>
      </c>
      <c r="AE1260" s="31">
        <f>O1252</f>
        <v>180.7153888888889</v>
      </c>
      <c r="AF1260" s="37">
        <f t="shared" si="273"/>
        <v>196.0192310867273</v>
      </c>
      <c r="AG1260" s="37">
        <f t="shared" si="273"/>
        <v>165.41154669105049</v>
      </c>
    </row>
    <row r="1261" spans="1:33" ht="17" thickTop="1" thickBot="1" x14ac:dyDescent="0.25">
      <c r="A1261" s="33" t="s">
        <v>213</v>
      </c>
      <c r="D1261">
        <v>2</v>
      </c>
      <c r="E1261" s="38">
        <v>6380.47</v>
      </c>
      <c r="F1261" s="38">
        <v>132.4</v>
      </c>
      <c r="G1261" s="25">
        <v>47.5</v>
      </c>
      <c r="H1261" s="25" t="str">
        <f>IF(G1261&lt;1.5, "F", "G")</f>
        <v>G</v>
      </c>
      <c r="I1261" s="38">
        <v>132.4</v>
      </c>
      <c r="J1261" s="25">
        <v>47.5</v>
      </c>
      <c r="K1261">
        <f t="shared" si="268"/>
        <v>193.33999999999997</v>
      </c>
      <c r="L1261">
        <f t="shared" si="259"/>
        <v>212.95</v>
      </c>
      <c r="M1261" s="26">
        <f>AVERAGE(K1261:L1261)</f>
        <v>203.14499999999998</v>
      </c>
      <c r="AD1261">
        <f>N1260</f>
        <v>200.86866666666666</v>
      </c>
      <c r="AE1261" s="31">
        <f>O1252</f>
        <v>180.7153888888889</v>
      </c>
      <c r="AF1261" s="37">
        <f t="shared" si="273"/>
        <v>196.0192310867273</v>
      </c>
      <c r="AG1261" s="37">
        <f t="shared" si="273"/>
        <v>165.41154669105049</v>
      </c>
    </row>
    <row r="1262" spans="1:33" ht="17" thickTop="1" thickBot="1" x14ac:dyDescent="0.25">
      <c r="A1262" s="33" t="s">
        <v>214</v>
      </c>
      <c r="D1262">
        <v>3</v>
      </c>
      <c r="E1262" s="38">
        <v>132.4</v>
      </c>
      <c r="F1262" s="25">
        <v>47.5</v>
      </c>
      <c r="G1262" s="25">
        <f>F1262/E1262</f>
        <v>0.35876132930513593</v>
      </c>
      <c r="H1262" s="25" t="str">
        <f>IF(G1262&lt;1.5, "F", "G")</f>
        <v>F</v>
      </c>
      <c r="I1262" s="38">
        <v>133.4</v>
      </c>
      <c r="J1262" s="25">
        <v>50.8</v>
      </c>
      <c r="K1262">
        <f t="shared" si="268"/>
        <v>191.19</v>
      </c>
      <c r="L1262">
        <f t="shared" si="259"/>
        <v>190.57600000000002</v>
      </c>
      <c r="M1262" s="26">
        <f>AVERAGE(K1262:L1262)</f>
        <v>190.88300000000001</v>
      </c>
      <c r="AD1262">
        <f>N1260</f>
        <v>200.86866666666666</v>
      </c>
      <c r="AE1262" s="31">
        <f>O1252</f>
        <v>180.7153888888889</v>
      </c>
      <c r="AF1262" s="37">
        <f t="shared" si="273"/>
        <v>196.0192310867273</v>
      </c>
      <c r="AG1262" s="37">
        <f t="shared" si="273"/>
        <v>165.41154669105049</v>
      </c>
    </row>
    <row r="1263" spans="1:33" ht="17" thickTop="1" thickBot="1" x14ac:dyDescent="0.25">
      <c r="D1263" t="s">
        <v>208</v>
      </c>
      <c r="E1263">
        <f>AVERAGE(E1260:E1262)</f>
        <v>4130.1033333333335</v>
      </c>
      <c r="F1263">
        <f>AVERAGE(F1260:F1262)</f>
        <v>89.95</v>
      </c>
      <c r="G1263" s="25">
        <f>F1263/E1263</f>
        <v>2.1779116099597186E-2</v>
      </c>
      <c r="H1263" s="25" t="str">
        <f>IF(G1263&lt;1.5, "F", "G")</f>
        <v>F</v>
      </c>
      <c r="I1263">
        <f>AVERAGE(I1260:I1262)</f>
        <v>130.73333333333335</v>
      </c>
      <c r="J1263">
        <f>AVERAGE(J1260:J1262)</f>
        <v>48.699999999999996</v>
      </c>
      <c r="K1263">
        <f t="shared" si="268"/>
        <v>196.92333333333329</v>
      </c>
      <c r="L1263">
        <f t="shared" si="259"/>
        <v>204.81400000000002</v>
      </c>
      <c r="M1263" s="26"/>
      <c r="AE1263" s="31">
        <f>O1252</f>
        <v>180.7153888888889</v>
      </c>
      <c r="AF1263" s="37">
        <f t="shared" si="273"/>
        <v>196.0192310867273</v>
      </c>
      <c r="AG1263" s="37">
        <f t="shared" si="273"/>
        <v>165.41154669105049</v>
      </c>
    </row>
    <row r="1264" spans="1:33" ht="17" thickTop="1" thickBot="1" x14ac:dyDescent="0.25">
      <c r="A1264" s="33" t="s">
        <v>215</v>
      </c>
      <c r="C1264" s="29">
        <v>4</v>
      </c>
      <c r="D1264" s="29">
        <v>1</v>
      </c>
      <c r="E1264" s="29">
        <v>5346.16</v>
      </c>
      <c r="F1264" s="29">
        <v>134.4</v>
      </c>
      <c r="G1264" s="25">
        <v>52</v>
      </c>
      <c r="H1264" s="25" t="str">
        <f>IF(G1264&lt;1.5, "F", "G")</f>
        <v>G</v>
      </c>
      <c r="I1264" s="29">
        <v>134.4</v>
      </c>
      <c r="J1264" s="25">
        <v>52</v>
      </c>
      <c r="K1264">
        <f t="shared" si="268"/>
        <v>189.04000000000002</v>
      </c>
      <c r="L1264">
        <f t="shared" si="259"/>
        <v>182.44</v>
      </c>
      <c r="M1264" s="26">
        <f>AVERAGE(K1264:L1264)</f>
        <v>185.74</v>
      </c>
      <c r="N1264" s="27">
        <f>AVERAGE(M1264:M1266)</f>
        <v>173.57166666666669</v>
      </c>
      <c r="AD1264" s="39">
        <f>N1264</f>
        <v>173.57166666666669</v>
      </c>
      <c r="AE1264" s="31">
        <f>O1252</f>
        <v>180.7153888888889</v>
      </c>
      <c r="AF1264" s="37">
        <f t="shared" si="273"/>
        <v>196.0192310867273</v>
      </c>
      <c r="AG1264" s="37">
        <f t="shared" si="273"/>
        <v>165.41154669105049</v>
      </c>
    </row>
    <row r="1265" spans="1:33" ht="17" thickTop="1" thickBot="1" x14ac:dyDescent="0.25">
      <c r="A1265" s="33" t="s">
        <v>216</v>
      </c>
      <c r="D1265">
        <v>2</v>
      </c>
      <c r="E1265" s="38">
        <v>6005.89</v>
      </c>
      <c r="F1265" s="38"/>
      <c r="G1265" s="25">
        <v>135.4</v>
      </c>
      <c r="H1265" s="25">
        <v>55.2</v>
      </c>
      <c r="I1265" s="25">
        <v>135.4</v>
      </c>
      <c r="J1265" s="25">
        <v>55.2</v>
      </c>
      <c r="K1265">
        <f t="shared" si="268"/>
        <v>186.89</v>
      </c>
      <c r="L1265">
        <f t="shared" si="259"/>
        <v>160.74399999999997</v>
      </c>
      <c r="M1265" s="26">
        <f>AVERAGE(K1265:L1265)</f>
        <v>173.81699999999998</v>
      </c>
      <c r="AD1265">
        <f>N1264</f>
        <v>173.57166666666669</v>
      </c>
      <c r="AE1265" s="31">
        <f>O1252</f>
        <v>180.7153888888889</v>
      </c>
      <c r="AF1265" s="37">
        <f t="shared" si="273"/>
        <v>196.0192310867273</v>
      </c>
      <c r="AG1265" s="37">
        <f t="shared" si="273"/>
        <v>165.41154669105049</v>
      </c>
    </row>
    <row r="1266" spans="1:33" ht="17" thickTop="1" thickBot="1" x14ac:dyDescent="0.25">
      <c r="A1266" s="33" t="s">
        <v>217</v>
      </c>
      <c r="D1266">
        <v>3</v>
      </c>
      <c r="E1266" s="38">
        <v>1615.83</v>
      </c>
      <c r="F1266" s="38"/>
      <c r="G1266" s="25">
        <v>137.4</v>
      </c>
      <c r="H1266" s="25">
        <v>58.3</v>
      </c>
      <c r="I1266" s="25">
        <v>137.4</v>
      </c>
      <c r="J1266" s="25">
        <v>58.3</v>
      </c>
      <c r="K1266">
        <f t="shared" si="268"/>
        <v>182.58999999999997</v>
      </c>
      <c r="L1266">
        <f t="shared" si="259"/>
        <v>139.726</v>
      </c>
      <c r="M1266" s="26">
        <f>AVERAGE(K1266:L1266)</f>
        <v>161.15799999999999</v>
      </c>
      <c r="AD1266">
        <f>N1264</f>
        <v>173.57166666666669</v>
      </c>
      <c r="AE1266" s="31">
        <f>O1252</f>
        <v>180.7153888888889</v>
      </c>
      <c r="AF1266" s="37">
        <f t="shared" si="273"/>
        <v>196.0192310867273</v>
      </c>
      <c r="AG1266" s="37">
        <f t="shared" si="273"/>
        <v>165.41154669105049</v>
      </c>
    </row>
    <row r="1267" spans="1:33" ht="17" thickTop="1" thickBot="1" x14ac:dyDescent="0.25">
      <c r="D1267" t="s">
        <v>208</v>
      </c>
      <c r="E1267">
        <f>AVERAGE(E1264:E1266)</f>
        <v>4322.6266666666661</v>
      </c>
      <c r="F1267">
        <f>AVERAGE(F1264:F1266)</f>
        <v>134.4</v>
      </c>
      <c r="G1267" s="25">
        <f>F1267/E1267</f>
        <v>3.1092206281982875E-2</v>
      </c>
      <c r="H1267" s="25" t="str">
        <f>IF(G1267&lt;1.5, "F", "G")</f>
        <v>F</v>
      </c>
      <c r="I1267">
        <f>AVERAGE(I1264:I1266)</f>
        <v>135.73333333333335</v>
      </c>
      <c r="J1267">
        <f>AVERAGE(J1264:J1266)</f>
        <v>55.166666666666664</v>
      </c>
      <c r="K1267">
        <f t="shared" si="268"/>
        <v>186.17333333333329</v>
      </c>
      <c r="L1267">
        <f t="shared" si="259"/>
        <v>160.97000000000003</v>
      </c>
      <c r="M1267" s="26"/>
      <c r="AE1267" s="31">
        <f>O1252</f>
        <v>180.7153888888889</v>
      </c>
      <c r="AF1267" s="37">
        <f t="shared" si="273"/>
        <v>196.0192310867273</v>
      </c>
      <c r="AG1267" s="37">
        <f t="shared" si="273"/>
        <v>165.41154669105049</v>
      </c>
    </row>
    <row r="1268" spans="1:33" ht="17" thickTop="1" thickBot="1" x14ac:dyDescent="0.25">
      <c r="A1268" s="33" t="s">
        <v>218</v>
      </c>
      <c r="C1268" s="29">
        <v>5</v>
      </c>
      <c r="D1268" s="29">
        <v>1</v>
      </c>
      <c r="E1268" s="29">
        <v>1615.83</v>
      </c>
      <c r="F1268" s="29">
        <v>123.4</v>
      </c>
      <c r="G1268" s="25">
        <v>49.3</v>
      </c>
      <c r="H1268" s="25" t="str">
        <f>IF(G1268&lt;1.5, "F", "G")</f>
        <v>G</v>
      </c>
      <c r="I1268" s="29">
        <v>123.4</v>
      </c>
      <c r="J1268" s="25">
        <v>49.3</v>
      </c>
      <c r="K1268">
        <f t="shared" si="268"/>
        <v>212.69</v>
      </c>
      <c r="L1268">
        <f t="shared" ref="L1268:L1275" si="274">-6.78*J1268+535</f>
        <v>200.74599999999998</v>
      </c>
      <c r="M1268" s="26">
        <f>AVERAGE(K1268:L1268)</f>
        <v>206.71799999999999</v>
      </c>
      <c r="N1268" s="27">
        <f>AVERAGE(M1268:M1270)</f>
        <v>192.32233333333332</v>
      </c>
      <c r="AD1268" s="39">
        <f>N1268</f>
        <v>192.32233333333332</v>
      </c>
      <c r="AE1268" s="31">
        <f>O1252</f>
        <v>180.7153888888889</v>
      </c>
      <c r="AF1268" s="37">
        <f t="shared" si="273"/>
        <v>196.0192310867273</v>
      </c>
      <c r="AG1268" s="37">
        <f t="shared" si="273"/>
        <v>165.41154669105049</v>
      </c>
    </row>
    <row r="1269" spans="1:33" ht="17" thickTop="1" thickBot="1" x14ac:dyDescent="0.25">
      <c r="A1269" s="33" t="s">
        <v>219</v>
      </c>
      <c r="D1269">
        <v>2</v>
      </c>
      <c r="E1269" s="29">
        <v>123.4</v>
      </c>
      <c r="F1269" s="25">
        <v>49.3</v>
      </c>
      <c r="G1269" s="25">
        <v>128.4</v>
      </c>
      <c r="H1269" s="25">
        <v>53.6</v>
      </c>
      <c r="I1269" s="25">
        <v>128.4</v>
      </c>
      <c r="J1269" s="25">
        <v>53.6</v>
      </c>
      <c r="K1269">
        <f t="shared" si="268"/>
        <v>201.94</v>
      </c>
      <c r="L1269">
        <f t="shared" si="274"/>
        <v>171.59199999999998</v>
      </c>
      <c r="M1269" s="26">
        <f>AVERAGE(K1269:L1269)</f>
        <v>186.76599999999999</v>
      </c>
      <c r="AD1269">
        <f>N1268</f>
        <v>192.32233333333332</v>
      </c>
      <c r="AE1269" s="31">
        <f>O1252</f>
        <v>180.7153888888889</v>
      </c>
      <c r="AF1269" s="37">
        <f t="shared" ref="AF1269:AG1274" si="275">AF1268</f>
        <v>196.0192310867273</v>
      </c>
      <c r="AG1269" s="37">
        <f t="shared" si="275"/>
        <v>165.41154669105049</v>
      </c>
    </row>
    <row r="1270" spans="1:33" ht="17" thickTop="1" thickBot="1" x14ac:dyDescent="0.25">
      <c r="A1270" s="33" t="s">
        <v>220</v>
      </c>
      <c r="D1270">
        <v>3</v>
      </c>
      <c r="E1270" s="38">
        <v>2985.07</v>
      </c>
      <c r="F1270" s="38">
        <v>132.4</v>
      </c>
      <c r="G1270" s="25">
        <v>53.3</v>
      </c>
      <c r="H1270" s="25" t="str">
        <f>IF(G1270&lt;1.5, "F", "G")</f>
        <v>G</v>
      </c>
      <c r="I1270" s="38">
        <v>132.4</v>
      </c>
      <c r="J1270" s="25">
        <v>53.3</v>
      </c>
      <c r="K1270">
        <f t="shared" si="268"/>
        <v>193.33999999999997</v>
      </c>
      <c r="L1270">
        <f t="shared" si="274"/>
        <v>173.62600000000003</v>
      </c>
      <c r="M1270" s="48">
        <f>AVERAGE(K1270:L1270)</f>
        <v>183.483</v>
      </c>
      <c r="AD1270">
        <f>N1268</f>
        <v>192.32233333333332</v>
      </c>
      <c r="AE1270" s="31">
        <f>O1252</f>
        <v>180.7153888888889</v>
      </c>
      <c r="AF1270" s="37">
        <f t="shared" si="275"/>
        <v>196.0192310867273</v>
      </c>
      <c r="AG1270" s="37">
        <f t="shared" si="275"/>
        <v>165.41154669105049</v>
      </c>
    </row>
    <row r="1271" spans="1:33" ht="17" thickTop="1" thickBot="1" x14ac:dyDescent="0.25">
      <c r="D1271" t="s">
        <v>208</v>
      </c>
      <c r="E1271">
        <f>AVERAGE(E1268:E1270)</f>
        <v>1574.7666666666667</v>
      </c>
      <c r="F1271">
        <f>AVERAGE(F1268:F1270)</f>
        <v>101.7</v>
      </c>
      <c r="G1271" s="25">
        <f>F1271/E1271</f>
        <v>6.4580996126410259E-2</v>
      </c>
      <c r="H1271" s="25" t="str">
        <f>IF(G1271&lt;1.5, "F", "G")</f>
        <v>F</v>
      </c>
      <c r="I1271">
        <f>AVERAGE(I1268:I1270)</f>
        <v>128.06666666666669</v>
      </c>
      <c r="J1271">
        <f>AVERAGE(J1268:J1270)</f>
        <v>52.066666666666663</v>
      </c>
      <c r="K1271">
        <f t="shared" si="268"/>
        <v>202.65666666666664</v>
      </c>
      <c r="L1271">
        <f t="shared" si="274"/>
        <v>181.988</v>
      </c>
      <c r="M1271" s="26"/>
      <c r="AE1271" s="31">
        <f>O1252</f>
        <v>180.7153888888889</v>
      </c>
      <c r="AF1271" s="37">
        <f t="shared" si="275"/>
        <v>196.0192310867273</v>
      </c>
      <c r="AG1271" s="37">
        <f t="shared" si="275"/>
        <v>165.41154669105049</v>
      </c>
    </row>
    <row r="1272" spans="1:33" ht="17" thickTop="1" thickBot="1" x14ac:dyDescent="0.25">
      <c r="A1272" s="33" t="s">
        <v>221</v>
      </c>
      <c r="C1272" s="41">
        <v>6</v>
      </c>
      <c r="D1272" s="41">
        <v>1</v>
      </c>
      <c r="E1272" s="41">
        <v>873.35</v>
      </c>
      <c r="F1272" s="41">
        <v>134.19999999999999</v>
      </c>
      <c r="G1272" s="25">
        <v>58.1</v>
      </c>
      <c r="H1272" s="25" t="str">
        <f>IF(G1272&lt;1.5, "F", "G")</f>
        <v>G</v>
      </c>
      <c r="I1272" s="41">
        <v>134.19999999999999</v>
      </c>
      <c r="J1272" s="25">
        <v>58.1</v>
      </c>
      <c r="K1272">
        <f t="shared" si="268"/>
        <v>189.47000000000003</v>
      </c>
      <c r="L1272">
        <f t="shared" si="274"/>
        <v>141.08199999999999</v>
      </c>
      <c r="M1272" s="26">
        <f>AVERAGE(K1272:L1272)</f>
        <v>165.27600000000001</v>
      </c>
      <c r="N1272" s="27">
        <f>AVERAGE(M1272:M1274)</f>
        <v>173.11166666666668</v>
      </c>
      <c r="AD1272" s="42">
        <f>N1272</f>
        <v>173.11166666666668</v>
      </c>
      <c r="AE1272" s="31">
        <f>O1252</f>
        <v>180.7153888888889</v>
      </c>
      <c r="AF1272" s="37">
        <f t="shared" si="275"/>
        <v>196.0192310867273</v>
      </c>
      <c r="AG1272" s="37">
        <f t="shared" si="275"/>
        <v>165.41154669105049</v>
      </c>
    </row>
    <row r="1273" spans="1:33" ht="17" thickTop="1" thickBot="1" x14ac:dyDescent="0.25">
      <c r="A1273" s="33" t="s">
        <v>222</v>
      </c>
      <c r="D1273">
        <v>2</v>
      </c>
      <c r="E1273" s="43">
        <v>699.72</v>
      </c>
      <c r="F1273" s="43"/>
      <c r="G1273" s="25">
        <f>F1273/E1273</f>
        <v>0</v>
      </c>
      <c r="H1273" s="25">
        <v>132.19999999999999</v>
      </c>
      <c r="I1273" s="25">
        <v>132.19999999999999</v>
      </c>
      <c r="J1273" s="43">
        <v>55.1</v>
      </c>
      <c r="K1273">
        <f t="shared" si="268"/>
        <v>193.77000000000004</v>
      </c>
      <c r="L1273">
        <f t="shared" si="274"/>
        <v>161.42199999999997</v>
      </c>
      <c r="M1273" s="26">
        <f>AVERAGE(K1273:L1273)</f>
        <v>177.596</v>
      </c>
      <c r="AD1273">
        <f>N1272</f>
        <v>173.11166666666668</v>
      </c>
      <c r="AE1273" s="31">
        <f>O1252</f>
        <v>180.7153888888889</v>
      </c>
      <c r="AF1273" s="37">
        <f t="shared" si="275"/>
        <v>196.0192310867273</v>
      </c>
      <c r="AG1273" s="37">
        <f t="shared" si="275"/>
        <v>165.41154669105049</v>
      </c>
    </row>
    <row r="1274" spans="1:33" ht="17" thickTop="1" thickBot="1" x14ac:dyDescent="0.25">
      <c r="A1274" s="33" t="s">
        <v>223</v>
      </c>
      <c r="D1274">
        <v>3</v>
      </c>
      <c r="E1274" s="43">
        <v>1245.07</v>
      </c>
      <c r="F1274" s="43">
        <v>134.19999999999999</v>
      </c>
      <c r="G1274" s="25">
        <v>54.8</v>
      </c>
      <c r="H1274" s="25" t="str">
        <f>IF(G1274&lt;1.5, "F", "G")</f>
        <v>G</v>
      </c>
      <c r="I1274" s="43">
        <v>134.19999999999999</v>
      </c>
      <c r="J1274" s="25">
        <v>54.8</v>
      </c>
      <c r="K1274">
        <f t="shared" si="268"/>
        <v>189.47000000000003</v>
      </c>
      <c r="L1274">
        <f t="shared" si="274"/>
        <v>163.45600000000002</v>
      </c>
      <c r="M1274" s="26">
        <f>AVERAGE(K1274:L1274)</f>
        <v>176.46300000000002</v>
      </c>
      <c r="AD1274">
        <f>N1272</f>
        <v>173.11166666666668</v>
      </c>
      <c r="AE1274" s="31">
        <f>O1252</f>
        <v>180.7153888888889</v>
      </c>
      <c r="AF1274" s="37">
        <f t="shared" si="275"/>
        <v>196.0192310867273</v>
      </c>
      <c r="AG1274" s="37">
        <f t="shared" si="275"/>
        <v>165.41154669105049</v>
      </c>
    </row>
    <row r="1275" spans="1:33" ht="16" thickTop="1" x14ac:dyDescent="0.2">
      <c r="D1275" t="s">
        <v>208</v>
      </c>
      <c r="E1275">
        <f>AVERAGE(E1272:E1274)</f>
        <v>939.38000000000011</v>
      </c>
      <c r="F1275">
        <f>AVERAGE(F1272:F1274)</f>
        <v>134.19999999999999</v>
      </c>
      <c r="G1275" s="25">
        <f>F1275/E1275</f>
        <v>0.14286018437692943</v>
      </c>
      <c r="H1275" s="25" t="str">
        <f>IF(G1275&lt;1.5, "F", "G")</f>
        <v>F</v>
      </c>
      <c r="I1275">
        <f>AVERAGE(I1272:I1274)</f>
        <v>133.53333333333333</v>
      </c>
      <c r="J1275">
        <f>AVERAGE(J1272:J1274)</f>
        <v>56</v>
      </c>
      <c r="K1275">
        <f t="shared" si="268"/>
        <v>190.90333333333336</v>
      </c>
      <c r="L1275">
        <f t="shared" si="274"/>
        <v>155.32</v>
      </c>
      <c r="M1275" s="26"/>
    </row>
  </sheetData>
  <conditionalFormatting sqref="I4:J4 I6:J8 I11:J12 I15:J16 I19:J20 I23:J24 H2:H25 H242:H243 H74:H75 H77:H84 I76:J76 H1276:H1048576 H844:H852 H854 I853:J854">
    <cfRule type="containsText" dxfId="1909" priority="1909" operator="containsText" text="F">
      <formula>NOT(ISERROR(SEARCH("F",H2)))</formula>
    </cfRule>
    <cfRule type="containsText" dxfId="1908" priority="1910" operator="containsText" text="G">
      <formula>NOT(ISERROR(SEARCH("G",H2)))</formula>
    </cfRule>
  </conditionalFormatting>
  <conditionalFormatting sqref="G2:G25 G242:G243 G1276:G1048576">
    <cfRule type="cellIs" dxfId="1907" priority="1907" operator="lessThan">
      <formula>1.5</formula>
    </cfRule>
    <cfRule type="cellIs" dxfId="1906" priority="1908" operator="greaterThan">
      <formula>1.5</formula>
    </cfRule>
  </conditionalFormatting>
  <conditionalFormatting sqref="K2:K25 K242:K243 K1276:K1048576">
    <cfRule type="cellIs" dxfId="1905" priority="1906" operator="greaterThan">
      <formula>200</formula>
    </cfRule>
  </conditionalFormatting>
  <conditionalFormatting sqref="I30:J32 I35:J36 I39:J40 I43:J44 I47:J48 H26:H36 H38:H40 H42:H44 H46:H48 I27:J28">
    <cfRule type="containsText" dxfId="1904" priority="1904" operator="containsText" text="F">
      <formula>NOT(ISERROR(SEARCH("F",H26)))</formula>
    </cfRule>
    <cfRule type="containsText" dxfId="1903" priority="1905" operator="containsText" text="G">
      <formula>NOT(ISERROR(SEARCH("G",H26)))</formula>
    </cfRule>
  </conditionalFormatting>
  <conditionalFormatting sqref="G26:G36 G38:G40 G42:G44 G46:G48">
    <cfRule type="cellIs" dxfId="1902" priority="1902" operator="lessThan">
      <formula>1.5</formula>
    </cfRule>
    <cfRule type="cellIs" dxfId="1901" priority="1903" operator="greaterThan">
      <formula>1.5</formula>
    </cfRule>
  </conditionalFormatting>
  <conditionalFormatting sqref="K42:K44 K46:K48 K26:K36 K38:K40">
    <cfRule type="cellIs" dxfId="1900" priority="1901" operator="greaterThan">
      <formula>200</formula>
    </cfRule>
  </conditionalFormatting>
  <conditionalFormatting sqref="H37">
    <cfRule type="containsText" dxfId="1899" priority="1899" operator="containsText" text="F">
      <formula>NOT(ISERROR(SEARCH("F",H37)))</formula>
    </cfRule>
    <cfRule type="containsText" dxfId="1898" priority="1900" operator="containsText" text="G">
      <formula>NOT(ISERROR(SEARCH("G",H37)))</formula>
    </cfRule>
  </conditionalFormatting>
  <conditionalFormatting sqref="G37">
    <cfRule type="cellIs" dxfId="1897" priority="1897" operator="lessThan">
      <formula>1.5</formula>
    </cfRule>
    <cfRule type="cellIs" dxfId="1896" priority="1898" operator="greaterThan">
      <formula>1.5</formula>
    </cfRule>
  </conditionalFormatting>
  <conditionalFormatting sqref="K37">
    <cfRule type="cellIs" dxfId="1895" priority="1896" operator="greaterThan">
      <formula>200</formula>
    </cfRule>
  </conditionalFormatting>
  <conditionalFormatting sqref="H41">
    <cfRule type="containsText" dxfId="1894" priority="1894" operator="containsText" text="F">
      <formula>NOT(ISERROR(SEARCH("F",H41)))</formula>
    </cfRule>
    <cfRule type="containsText" dxfId="1893" priority="1895" operator="containsText" text="G">
      <formula>NOT(ISERROR(SEARCH("G",H41)))</formula>
    </cfRule>
  </conditionalFormatting>
  <conditionalFormatting sqref="G41">
    <cfRule type="cellIs" dxfId="1892" priority="1892" operator="lessThan">
      <formula>1.5</formula>
    </cfRule>
    <cfRule type="cellIs" dxfId="1891" priority="1893" operator="greaterThan">
      <formula>1.5</formula>
    </cfRule>
  </conditionalFormatting>
  <conditionalFormatting sqref="K41">
    <cfRule type="cellIs" dxfId="1890" priority="1891" operator="greaterThan">
      <formula>200</formula>
    </cfRule>
  </conditionalFormatting>
  <conditionalFormatting sqref="H45">
    <cfRule type="containsText" dxfId="1889" priority="1889" operator="containsText" text="F">
      <formula>NOT(ISERROR(SEARCH("F",H45)))</formula>
    </cfRule>
    <cfRule type="containsText" dxfId="1888" priority="1890" operator="containsText" text="G">
      <formula>NOT(ISERROR(SEARCH("G",H45)))</formula>
    </cfRule>
  </conditionalFormatting>
  <conditionalFormatting sqref="G45">
    <cfRule type="cellIs" dxfId="1887" priority="1887" operator="lessThan">
      <formula>1.5</formula>
    </cfRule>
    <cfRule type="cellIs" dxfId="1886" priority="1888" operator="greaterThan">
      <formula>1.5</formula>
    </cfRule>
  </conditionalFormatting>
  <conditionalFormatting sqref="K45">
    <cfRule type="cellIs" dxfId="1885" priority="1886" operator="greaterThan">
      <formula>200</formula>
    </cfRule>
  </conditionalFormatting>
  <conditionalFormatting sqref="H49">
    <cfRule type="containsText" dxfId="1884" priority="1884" operator="containsText" text="F">
      <formula>NOT(ISERROR(SEARCH("F",H49)))</formula>
    </cfRule>
    <cfRule type="containsText" dxfId="1883" priority="1885" operator="containsText" text="G">
      <formula>NOT(ISERROR(SEARCH("G",H49)))</formula>
    </cfRule>
  </conditionalFormatting>
  <conditionalFormatting sqref="G49">
    <cfRule type="cellIs" dxfId="1882" priority="1882" operator="lessThan">
      <formula>1.5</formula>
    </cfRule>
    <cfRule type="cellIs" dxfId="1881" priority="1883" operator="greaterThan">
      <formula>1.5</formula>
    </cfRule>
  </conditionalFormatting>
  <conditionalFormatting sqref="K49">
    <cfRule type="cellIs" dxfId="1880" priority="1881" operator="greaterThan">
      <formula>200</formula>
    </cfRule>
  </conditionalFormatting>
  <conditionalFormatting sqref="I52:J52 I54:J56 I59:J60 I63:J64 I67:J68 I71:J72 H50:H60 H62:H64 H66:H68 H70:H72">
    <cfRule type="containsText" dxfId="1879" priority="1879" operator="containsText" text="F">
      <formula>NOT(ISERROR(SEARCH("F",H50)))</formula>
    </cfRule>
    <cfRule type="containsText" dxfId="1878" priority="1880" operator="containsText" text="G">
      <formula>NOT(ISERROR(SEARCH("G",H50)))</formula>
    </cfRule>
  </conditionalFormatting>
  <conditionalFormatting sqref="G50:G60 G62:G64 G66:G68 G70:G72">
    <cfRule type="cellIs" dxfId="1877" priority="1877" operator="lessThan">
      <formula>1.5</formula>
    </cfRule>
    <cfRule type="cellIs" dxfId="1876" priority="1878" operator="greaterThan">
      <formula>1.5</formula>
    </cfRule>
  </conditionalFormatting>
  <conditionalFormatting sqref="K50:K60 K62:K64 K66:K68 K70:K72">
    <cfRule type="cellIs" dxfId="1875" priority="1876" operator="greaterThan">
      <formula>200</formula>
    </cfRule>
  </conditionalFormatting>
  <conditionalFormatting sqref="H61">
    <cfRule type="containsText" dxfId="1874" priority="1874" operator="containsText" text="F">
      <formula>NOT(ISERROR(SEARCH("F",H61)))</formula>
    </cfRule>
    <cfRule type="containsText" dxfId="1873" priority="1875" operator="containsText" text="G">
      <formula>NOT(ISERROR(SEARCH("G",H61)))</formula>
    </cfRule>
  </conditionalFormatting>
  <conditionalFormatting sqref="G61">
    <cfRule type="cellIs" dxfId="1872" priority="1872" operator="lessThan">
      <formula>1.5</formula>
    </cfRule>
    <cfRule type="cellIs" dxfId="1871" priority="1873" operator="greaterThan">
      <formula>1.5</formula>
    </cfRule>
  </conditionalFormatting>
  <conditionalFormatting sqref="K61">
    <cfRule type="cellIs" dxfId="1870" priority="1871" operator="greaterThan">
      <formula>200</formula>
    </cfRule>
  </conditionalFormatting>
  <conditionalFormatting sqref="H65">
    <cfRule type="containsText" dxfId="1869" priority="1869" operator="containsText" text="F">
      <formula>NOT(ISERROR(SEARCH("F",H65)))</formula>
    </cfRule>
    <cfRule type="containsText" dxfId="1868" priority="1870" operator="containsText" text="G">
      <formula>NOT(ISERROR(SEARCH("G",H65)))</formula>
    </cfRule>
  </conditionalFormatting>
  <conditionalFormatting sqref="G65">
    <cfRule type="cellIs" dxfId="1867" priority="1867" operator="lessThan">
      <formula>1.5</formula>
    </cfRule>
    <cfRule type="cellIs" dxfId="1866" priority="1868" operator="greaterThan">
      <formula>1.5</formula>
    </cfRule>
  </conditionalFormatting>
  <conditionalFormatting sqref="K65">
    <cfRule type="cellIs" dxfId="1865" priority="1866" operator="greaterThan">
      <formula>200</formula>
    </cfRule>
  </conditionalFormatting>
  <conditionalFormatting sqref="H69">
    <cfRule type="containsText" dxfId="1864" priority="1864" operator="containsText" text="F">
      <formula>NOT(ISERROR(SEARCH("F",H69)))</formula>
    </cfRule>
    <cfRule type="containsText" dxfId="1863" priority="1865" operator="containsText" text="G">
      <formula>NOT(ISERROR(SEARCH("G",H69)))</formula>
    </cfRule>
  </conditionalFormatting>
  <conditionalFormatting sqref="G69">
    <cfRule type="cellIs" dxfId="1862" priority="1862" operator="lessThan">
      <formula>1.5</formula>
    </cfRule>
    <cfRule type="cellIs" dxfId="1861" priority="1863" operator="greaterThan">
      <formula>1.5</formula>
    </cfRule>
  </conditionalFormatting>
  <conditionalFormatting sqref="K69">
    <cfRule type="cellIs" dxfId="1860" priority="1861" operator="greaterThan">
      <formula>200</formula>
    </cfRule>
  </conditionalFormatting>
  <conditionalFormatting sqref="H73">
    <cfRule type="containsText" dxfId="1859" priority="1859" operator="containsText" text="F">
      <formula>NOT(ISERROR(SEARCH("F",H73)))</formula>
    </cfRule>
    <cfRule type="containsText" dxfId="1858" priority="1860" operator="containsText" text="G">
      <formula>NOT(ISERROR(SEARCH("G",H73)))</formula>
    </cfRule>
  </conditionalFormatting>
  <conditionalFormatting sqref="G73">
    <cfRule type="cellIs" dxfId="1857" priority="1857" operator="lessThan">
      <formula>1.5</formula>
    </cfRule>
    <cfRule type="cellIs" dxfId="1856" priority="1858" operator="greaterThan">
      <formula>1.5</formula>
    </cfRule>
  </conditionalFormatting>
  <conditionalFormatting sqref="K73">
    <cfRule type="cellIs" dxfId="1855" priority="1856" operator="greaterThan">
      <formula>200</formula>
    </cfRule>
  </conditionalFormatting>
  <conditionalFormatting sqref="I78:J80 I83:J84 I87:J88 I91:J92 I95:J96 H86:H88 H90:H92 H94:H96">
    <cfRule type="containsText" dxfId="1854" priority="1854" operator="containsText" text="F">
      <formula>NOT(ISERROR(SEARCH("F",H78)))</formula>
    </cfRule>
    <cfRule type="containsText" dxfId="1853" priority="1855" operator="containsText" text="G">
      <formula>NOT(ISERROR(SEARCH("G",H78)))</formula>
    </cfRule>
  </conditionalFormatting>
  <conditionalFormatting sqref="G74:G84 G86:G88 G90:G92 G94:G96">
    <cfRule type="cellIs" dxfId="1852" priority="1852" operator="lessThan">
      <formula>1.5</formula>
    </cfRule>
    <cfRule type="cellIs" dxfId="1851" priority="1853" operator="greaterThan">
      <formula>1.5</formula>
    </cfRule>
  </conditionalFormatting>
  <conditionalFormatting sqref="K86:K88 K90:K92 K94:K96 K74:K84">
    <cfRule type="cellIs" dxfId="1850" priority="1851" operator="greaterThan">
      <formula>200</formula>
    </cfRule>
  </conditionalFormatting>
  <conditionalFormatting sqref="H85">
    <cfRule type="containsText" dxfId="1849" priority="1849" operator="containsText" text="F">
      <formula>NOT(ISERROR(SEARCH("F",H85)))</formula>
    </cfRule>
    <cfRule type="containsText" dxfId="1848" priority="1850" operator="containsText" text="G">
      <formula>NOT(ISERROR(SEARCH("G",H85)))</formula>
    </cfRule>
  </conditionalFormatting>
  <conditionalFormatting sqref="G85">
    <cfRule type="cellIs" dxfId="1847" priority="1847" operator="lessThan">
      <formula>1.5</formula>
    </cfRule>
    <cfRule type="cellIs" dxfId="1846" priority="1848" operator="greaterThan">
      <formula>1.5</formula>
    </cfRule>
  </conditionalFormatting>
  <conditionalFormatting sqref="K85">
    <cfRule type="cellIs" dxfId="1845" priority="1846" operator="greaterThan">
      <formula>200</formula>
    </cfRule>
  </conditionalFormatting>
  <conditionalFormatting sqref="H89">
    <cfRule type="containsText" dxfId="1844" priority="1844" operator="containsText" text="F">
      <formula>NOT(ISERROR(SEARCH("F",H89)))</formula>
    </cfRule>
    <cfRule type="containsText" dxfId="1843" priority="1845" operator="containsText" text="G">
      <formula>NOT(ISERROR(SEARCH("G",H89)))</formula>
    </cfRule>
  </conditionalFormatting>
  <conditionalFormatting sqref="G89">
    <cfRule type="cellIs" dxfId="1842" priority="1842" operator="lessThan">
      <formula>1.5</formula>
    </cfRule>
    <cfRule type="cellIs" dxfId="1841" priority="1843" operator="greaterThan">
      <formula>1.5</formula>
    </cfRule>
  </conditionalFormatting>
  <conditionalFormatting sqref="K89">
    <cfRule type="cellIs" dxfId="1840" priority="1841" operator="greaterThan">
      <formula>200</formula>
    </cfRule>
  </conditionalFormatting>
  <conditionalFormatting sqref="H93">
    <cfRule type="containsText" dxfId="1839" priority="1839" operator="containsText" text="F">
      <formula>NOT(ISERROR(SEARCH("F",H93)))</formula>
    </cfRule>
    <cfRule type="containsText" dxfId="1838" priority="1840" operator="containsText" text="G">
      <formula>NOT(ISERROR(SEARCH("G",H93)))</formula>
    </cfRule>
  </conditionalFormatting>
  <conditionalFormatting sqref="G93">
    <cfRule type="cellIs" dxfId="1837" priority="1837" operator="lessThan">
      <formula>1.5</formula>
    </cfRule>
    <cfRule type="cellIs" dxfId="1836" priority="1838" operator="greaterThan">
      <formula>1.5</formula>
    </cfRule>
  </conditionalFormatting>
  <conditionalFormatting sqref="K93">
    <cfRule type="cellIs" dxfId="1835" priority="1836" operator="greaterThan">
      <formula>200</formula>
    </cfRule>
  </conditionalFormatting>
  <conditionalFormatting sqref="H97">
    <cfRule type="containsText" dxfId="1834" priority="1834" operator="containsText" text="F">
      <formula>NOT(ISERROR(SEARCH("F",H97)))</formula>
    </cfRule>
    <cfRule type="containsText" dxfId="1833" priority="1835" operator="containsText" text="G">
      <formula>NOT(ISERROR(SEARCH("G",H97)))</formula>
    </cfRule>
  </conditionalFormatting>
  <conditionalFormatting sqref="G97">
    <cfRule type="cellIs" dxfId="1832" priority="1832" operator="lessThan">
      <formula>1.5</formula>
    </cfRule>
    <cfRule type="cellIs" dxfId="1831" priority="1833" operator="greaterThan">
      <formula>1.5</formula>
    </cfRule>
  </conditionalFormatting>
  <conditionalFormatting sqref="K97">
    <cfRule type="cellIs" dxfId="1830" priority="1831" operator="greaterThan">
      <formula>200</formula>
    </cfRule>
  </conditionalFormatting>
  <conditionalFormatting sqref="I100:J100 I102:J104 I107:J108 I111:J112 I115:J116 I119:J120 H98:H108 H110:H112 H114:H116 H118:H120">
    <cfRule type="containsText" dxfId="1829" priority="1829" operator="containsText" text="F">
      <formula>NOT(ISERROR(SEARCH("F",H98)))</formula>
    </cfRule>
    <cfRule type="containsText" dxfId="1828" priority="1830" operator="containsText" text="G">
      <formula>NOT(ISERROR(SEARCH("G",H98)))</formula>
    </cfRule>
  </conditionalFormatting>
  <conditionalFormatting sqref="G98:G108 G110:G112 G114:G116 G118:G120">
    <cfRule type="cellIs" dxfId="1827" priority="1827" operator="lessThan">
      <formula>1.5</formula>
    </cfRule>
    <cfRule type="cellIs" dxfId="1826" priority="1828" operator="greaterThan">
      <formula>1.5</formula>
    </cfRule>
  </conditionalFormatting>
  <conditionalFormatting sqref="K98:K108 K110:K112 K114:K116 K118:K120">
    <cfRule type="cellIs" dxfId="1825" priority="1826" operator="greaterThan">
      <formula>200</formula>
    </cfRule>
  </conditionalFormatting>
  <conditionalFormatting sqref="H109">
    <cfRule type="containsText" dxfId="1824" priority="1824" operator="containsText" text="F">
      <formula>NOT(ISERROR(SEARCH("F",H109)))</formula>
    </cfRule>
    <cfRule type="containsText" dxfId="1823" priority="1825" operator="containsText" text="G">
      <formula>NOT(ISERROR(SEARCH("G",H109)))</formula>
    </cfRule>
  </conditionalFormatting>
  <conditionalFormatting sqref="G109">
    <cfRule type="cellIs" dxfId="1822" priority="1822" operator="lessThan">
      <formula>1.5</formula>
    </cfRule>
    <cfRule type="cellIs" dxfId="1821" priority="1823" operator="greaterThan">
      <formula>1.5</formula>
    </cfRule>
  </conditionalFormatting>
  <conditionalFormatting sqref="K109">
    <cfRule type="cellIs" dxfId="1820" priority="1821" operator="greaterThan">
      <formula>200</formula>
    </cfRule>
  </conditionalFormatting>
  <conditionalFormatting sqref="H113">
    <cfRule type="containsText" dxfId="1819" priority="1819" operator="containsText" text="F">
      <formula>NOT(ISERROR(SEARCH("F",H113)))</formula>
    </cfRule>
    <cfRule type="containsText" dxfId="1818" priority="1820" operator="containsText" text="G">
      <formula>NOT(ISERROR(SEARCH("G",H113)))</formula>
    </cfRule>
  </conditionalFormatting>
  <conditionalFormatting sqref="G113">
    <cfRule type="cellIs" dxfId="1817" priority="1817" operator="lessThan">
      <formula>1.5</formula>
    </cfRule>
    <cfRule type="cellIs" dxfId="1816" priority="1818" operator="greaterThan">
      <formula>1.5</formula>
    </cfRule>
  </conditionalFormatting>
  <conditionalFormatting sqref="K113">
    <cfRule type="cellIs" dxfId="1815" priority="1816" operator="greaterThan">
      <formula>200</formula>
    </cfRule>
  </conditionalFormatting>
  <conditionalFormatting sqref="H117">
    <cfRule type="containsText" dxfId="1814" priority="1814" operator="containsText" text="F">
      <formula>NOT(ISERROR(SEARCH("F",H117)))</formula>
    </cfRule>
    <cfRule type="containsText" dxfId="1813" priority="1815" operator="containsText" text="G">
      <formula>NOT(ISERROR(SEARCH("G",H117)))</formula>
    </cfRule>
  </conditionalFormatting>
  <conditionalFormatting sqref="G117">
    <cfRule type="cellIs" dxfId="1812" priority="1812" operator="lessThan">
      <formula>1.5</formula>
    </cfRule>
    <cfRule type="cellIs" dxfId="1811" priority="1813" operator="greaterThan">
      <formula>1.5</formula>
    </cfRule>
  </conditionalFormatting>
  <conditionalFormatting sqref="K117">
    <cfRule type="cellIs" dxfId="1810" priority="1811" operator="greaterThan">
      <formula>200</formula>
    </cfRule>
  </conditionalFormatting>
  <conditionalFormatting sqref="H121">
    <cfRule type="containsText" dxfId="1809" priority="1809" operator="containsText" text="F">
      <formula>NOT(ISERROR(SEARCH("F",H121)))</formula>
    </cfRule>
    <cfRule type="containsText" dxfId="1808" priority="1810" operator="containsText" text="G">
      <formula>NOT(ISERROR(SEARCH("G",H121)))</formula>
    </cfRule>
  </conditionalFormatting>
  <conditionalFormatting sqref="G121">
    <cfRule type="cellIs" dxfId="1807" priority="1807" operator="lessThan">
      <formula>1.5</formula>
    </cfRule>
    <cfRule type="cellIs" dxfId="1806" priority="1808" operator="greaterThan">
      <formula>1.5</formula>
    </cfRule>
  </conditionalFormatting>
  <conditionalFormatting sqref="K121">
    <cfRule type="cellIs" dxfId="1805" priority="1806" operator="greaterThan">
      <formula>200</formula>
    </cfRule>
  </conditionalFormatting>
  <conditionalFormatting sqref="I124:J124 I126:J128 I131:J132 I135:J136 I139:J140 I143:J144 H122:H132 H134:H136 H138:H140 H142:H144">
    <cfRule type="containsText" dxfId="1804" priority="1804" operator="containsText" text="F">
      <formula>NOT(ISERROR(SEARCH("F",H122)))</formula>
    </cfRule>
    <cfRule type="containsText" dxfId="1803" priority="1805" operator="containsText" text="G">
      <formula>NOT(ISERROR(SEARCH("G",H122)))</formula>
    </cfRule>
  </conditionalFormatting>
  <conditionalFormatting sqref="G122:G132 G134:G136 G138:G140 G142:G144">
    <cfRule type="cellIs" dxfId="1802" priority="1802" operator="lessThan">
      <formula>1.5</formula>
    </cfRule>
    <cfRule type="cellIs" dxfId="1801" priority="1803" operator="greaterThan">
      <formula>1.5</formula>
    </cfRule>
  </conditionalFormatting>
  <conditionalFormatting sqref="K122:K132 K134:K136 K138:K140 K142:K144">
    <cfRule type="cellIs" dxfId="1800" priority="1801" operator="greaterThan">
      <formula>200</formula>
    </cfRule>
  </conditionalFormatting>
  <conditionalFormatting sqref="H133">
    <cfRule type="containsText" dxfId="1799" priority="1799" operator="containsText" text="F">
      <formula>NOT(ISERROR(SEARCH("F",H133)))</formula>
    </cfRule>
    <cfRule type="containsText" dxfId="1798" priority="1800" operator="containsText" text="G">
      <formula>NOT(ISERROR(SEARCH("G",H133)))</formula>
    </cfRule>
  </conditionalFormatting>
  <conditionalFormatting sqref="G133">
    <cfRule type="cellIs" dxfId="1797" priority="1797" operator="lessThan">
      <formula>1.5</formula>
    </cfRule>
    <cfRule type="cellIs" dxfId="1796" priority="1798" operator="greaterThan">
      <formula>1.5</formula>
    </cfRule>
  </conditionalFormatting>
  <conditionalFormatting sqref="K133">
    <cfRule type="cellIs" dxfId="1795" priority="1796" operator="greaterThan">
      <formula>200</formula>
    </cfRule>
  </conditionalFormatting>
  <conditionalFormatting sqref="H137">
    <cfRule type="containsText" dxfId="1794" priority="1794" operator="containsText" text="F">
      <formula>NOT(ISERROR(SEARCH("F",H137)))</formula>
    </cfRule>
    <cfRule type="containsText" dxfId="1793" priority="1795" operator="containsText" text="G">
      <formula>NOT(ISERROR(SEARCH("G",H137)))</formula>
    </cfRule>
  </conditionalFormatting>
  <conditionalFormatting sqref="G137">
    <cfRule type="cellIs" dxfId="1792" priority="1792" operator="lessThan">
      <formula>1.5</formula>
    </cfRule>
    <cfRule type="cellIs" dxfId="1791" priority="1793" operator="greaterThan">
      <formula>1.5</formula>
    </cfRule>
  </conditionalFormatting>
  <conditionalFormatting sqref="K137">
    <cfRule type="cellIs" dxfId="1790" priority="1791" operator="greaterThan">
      <formula>200</formula>
    </cfRule>
  </conditionalFormatting>
  <conditionalFormatting sqref="H141">
    <cfRule type="containsText" dxfId="1789" priority="1789" operator="containsText" text="F">
      <formula>NOT(ISERROR(SEARCH("F",H141)))</formula>
    </cfRule>
    <cfRule type="containsText" dxfId="1788" priority="1790" operator="containsText" text="G">
      <formula>NOT(ISERROR(SEARCH("G",H141)))</formula>
    </cfRule>
  </conditionalFormatting>
  <conditionalFormatting sqref="G141">
    <cfRule type="cellIs" dxfId="1787" priority="1787" operator="lessThan">
      <formula>1.5</formula>
    </cfRule>
    <cfRule type="cellIs" dxfId="1786" priority="1788" operator="greaterThan">
      <formula>1.5</formula>
    </cfRule>
  </conditionalFormatting>
  <conditionalFormatting sqref="K141">
    <cfRule type="cellIs" dxfId="1785" priority="1786" operator="greaterThan">
      <formula>200</formula>
    </cfRule>
  </conditionalFormatting>
  <conditionalFormatting sqref="H145">
    <cfRule type="containsText" dxfId="1784" priority="1784" operator="containsText" text="F">
      <formula>NOT(ISERROR(SEARCH("F",H145)))</formula>
    </cfRule>
    <cfRule type="containsText" dxfId="1783" priority="1785" operator="containsText" text="G">
      <formula>NOT(ISERROR(SEARCH("G",H145)))</formula>
    </cfRule>
  </conditionalFormatting>
  <conditionalFormatting sqref="G145">
    <cfRule type="cellIs" dxfId="1782" priority="1782" operator="lessThan">
      <formula>1.5</formula>
    </cfRule>
    <cfRule type="cellIs" dxfId="1781" priority="1783" operator="greaterThan">
      <formula>1.5</formula>
    </cfRule>
  </conditionalFormatting>
  <conditionalFormatting sqref="K145">
    <cfRule type="cellIs" dxfId="1780" priority="1781" operator="greaterThan">
      <formula>200</formula>
    </cfRule>
  </conditionalFormatting>
  <conditionalFormatting sqref="I148:J148 I150:J152 I155:J156 I159:J160 I163:J164 I167:J168 H146:H156 H158:H160 H162:H164 H166:H168">
    <cfRule type="containsText" dxfId="1779" priority="1779" operator="containsText" text="F">
      <formula>NOT(ISERROR(SEARCH("F",H146)))</formula>
    </cfRule>
    <cfRule type="containsText" dxfId="1778" priority="1780" operator="containsText" text="G">
      <formula>NOT(ISERROR(SEARCH("G",H146)))</formula>
    </cfRule>
  </conditionalFormatting>
  <conditionalFormatting sqref="G146:G156 G158:G160 G162:G164 G166:G168">
    <cfRule type="cellIs" dxfId="1777" priority="1777" operator="lessThan">
      <formula>1.5</formula>
    </cfRule>
    <cfRule type="cellIs" dxfId="1776" priority="1778" operator="greaterThan">
      <formula>1.5</formula>
    </cfRule>
  </conditionalFormatting>
  <conditionalFormatting sqref="K146:K156 K158:K160 K162:K164 K166:K168">
    <cfRule type="cellIs" dxfId="1775" priority="1776" operator="greaterThan">
      <formula>200</formula>
    </cfRule>
  </conditionalFormatting>
  <conditionalFormatting sqref="H157">
    <cfRule type="containsText" dxfId="1774" priority="1774" operator="containsText" text="F">
      <formula>NOT(ISERROR(SEARCH("F",H157)))</formula>
    </cfRule>
    <cfRule type="containsText" dxfId="1773" priority="1775" operator="containsText" text="G">
      <formula>NOT(ISERROR(SEARCH("G",H157)))</formula>
    </cfRule>
  </conditionalFormatting>
  <conditionalFormatting sqref="G157">
    <cfRule type="cellIs" dxfId="1772" priority="1772" operator="lessThan">
      <formula>1.5</formula>
    </cfRule>
    <cfRule type="cellIs" dxfId="1771" priority="1773" operator="greaterThan">
      <formula>1.5</formula>
    </cfRule>
  </conditionalFormatting>
  <conditionalFormatting sqref="K157">
    <cfRule type="cellIs" dxfId="1770" priority="1771" operator="greaterThan">
      <formula>200</formula>
    </cfRule>
  </conditionalFormatting>
  <conditionalFormatting sqref="H161">
    <cfRule type="containsText" dxfId="1769" priority="1769" operator="containsText" text="F">
      <formula>NOT(ISERROR(SEARCH("F",H161)))</formula>
    </cfRule>
    <cfRule type="containsText" dxfId="1768" priority="1770" operator="containsText" text="G">
      <formula>NOT(ISERROR(SEARCH("G",H161)))</formula>
    </cfRule>
  </conditionalFormatting>
  <conditionalFormatting sqref="G161">
    <cfRule type="cellIs" dxfId="1767" priority="1767" operator="lessThan">
      <formula>1.5</formula>
    </cfRule>
    <cfRule type="cellIs" dxfId="1766" priority="1768" operator="greaterThan">
      <formula>1.5</formula>
    </cfRule>
  </conditionalFormatting>
  <conditionalFormatting sqref="K161">
    <cfRule type="cellIs" dxfId="1765" priority="1766" operator="greaterThan">
      <formula>200</formula>
    </cfRule>
  </conditionalFormatting>
  <conditionalFormatting sqref="H165">
    <cfRule type="containsText" dxfId="1764" priority="1764" operator="containsText" text="F">
      <formula>NOT(ISERROR(SEARCH("F",H165)))</formula>
    </cfRule>
    <cfRule type="containsText" dxfId="1763" priority="1765" operator="containsText" text="G">
      <formula>NOT(ISERROR(SEARCH("G",H165)))</formula>
    </cfRule>
  </conditionalFormatting>
  <conditionalFormatting sqref="G165">
    <cfRule type="cellIs" dxfId="1762" priority="1762" operator="lessThan">
      <formula>1.5</formula>
    </cfRule>
    <cfRule type="cellIs" dxfId="1761" priority="1763" operator="greaterThan">
      <formula>1.5</formula>
    </cfRule>
  </conditionalFormatting>
  <conditionalFormatting sqref="K165">
    <cfRule type="cellIs" dxfId="1760" priority="1761" operator="greaterThan">
      <formula>200</formula>
    </cfRule>
  </conditionalFormatting>
  <conditionalFormatting sqref="H169">
    <cfRule type="containsText" dxfId="1759" priority="1759" operator="containsText" text="F">
      <formula>NOT(ISERROR(SEARCH("F",H169)))</formula>
    </cfRule>
    <cfRule type="containsText" dxfId="1758" priority="1760" operator="containsText" text="G">
      <formula>NOT(ISERROR(SEARCH("G",H169)))</formula>
    </cfRule>
  </conditionalFormatting>
  <conditionalFormatting sqref="G169">
    <cfRule type="cellIs" dxfId="1757" priority="1757" operator="lessThan">
      <formula>1.5</formula>
    </cfRule>
    <cfRule type="cellIs" dxfId="1756" priority="1758" operator="greaterThan">
      <formula>1.5</formula>
    </cfRule>
  </conditionalFormatting>
  <conditionalFormatting sqref="K169">
    <cfRule type="cellIs" dxfId="1755" priority="1756" operator="greaterThan">
      <formula>200</formula>
    </cfRule>
  </conditionalFormatting>
  <conditionalFormatting sqref="I172:J172 I174:J176 I179:J180 I183:J184 I187:J188 I191:J192 H170:H180 H182:H184 H186:H188 H190:H192">
    <cfRule type="containsText" dxfId="1754" priority="1754" operator="containsText" text="F">
      <formula>NOT(ISERROR(SEARCH("F",H170)))</formula>
    </cfRule>
    <cfRule type="containsText" dxfId="1753" priority="1755" operator="containsText" text="G">
      <formula>NOT(ISERROR(SEARCH("G",H170)))</formula>
    </cfRule>
  </conditionalFormatting>
  <conditionalFormatting sqref="G170:G180 G182:G184 G186:G188 G190:G192">
    <cfRule type="cellIs" dxfId="1752" priority="1752" operator="lessThan">
      <formula>1.5</formula>
    </cfRule>
    <cfRule type="cellIs" dxfId="1751" priority="1753" operator="greaterThan">
      <formula>1.5</formula>
    </cfRule>
  </conditionalFormatting>
  <conditionalFormatting sqref="K170:K180 K182:K184 K186:K188 K190:K192">
    <cfRule type="cellIs" dxfId="1750" priority="1751" operator="greaterThan">
      <formula>200</formula>
    </cfRule>
  </conditionalFormatting>
  <conditionalFormatting sqref="H181">
    <cfRule type="containsText" dxfId="1749" priority="1749" operator="containsText" text="F">
      <formula>NOT(ISERROR(SEARCH("F",H181)))</formula>
    </cfRule>
    <cfRule type="containsText" dxfId="1748" priority="1750" operator="containsText" text="G">
      <formula>NOT(ISERROR(SEARCH("G",H181)))</formula>
    </cfRule>
  </conditionalFormatting>
  <conditionalFormatting sqref="G181">
    <cfRule type="cellIs" dxfId="1747" priority="1747" operator="lessThan">
      <formula>1.5</formula>
    </cfRule>
    <cfRule type="cellIs" dxfId="1746" priority="1748" operator="greaterThan">
      <formula>1.5</formula>
    </cfRule>
  </conditionalFormatting>
  <conditionalFormatting sqref="K181">
    <cfRule type="cellIs" dxfId="1745" priority="1746" operator="greaterThan">
      <formula>200</formula>
    </cfRule>
  </conditionalFormatting>
  <conditionalFormatting sqref="H185">
    <cfRule type="containsText" dxfId="1744" priority="1744" operator="containsText" text="F">
      <formula>NOT(ISERROR(SEARCH("F",H185)))</formula>
    </cfRule>
    <cfRule type="containsText" dxfId="1743" priority="1745" operator="containsText" text="G">
      <formula>NOT(ISERROR(SEARCH("G",H185)))</formula>
    </cfRule>
  </conditionalFormatting>
  <conditionalFormatting sqref="G185">
    <cfRule type="cellIs" dxfId="1742" priority="1742" operator="lessThan">
      <formula>1.5</formula>
    </cfRule>
    <cfRule type="cellIs" dxfId="1741" priority="1743" operator="greaterThan">
      <formula>1.5</formula>
    </cfRule>
  </conditionalFormatting>
  <conditionalFormatting sqref="K185">
    <cfRule type="cellIs" dxfId="1740" priority="1741" operator="greaterThan">
      <formula>200</formula>
    </cfRule>
  </conditionalFormatting>
  <conditionalFormatting sqref="H189">
    <cfRule type="containsText" dxfId="1739" priority="1739" operator="containsText" text="F">
      <formula>NOT(ISERROR(SEARCH("F",H189)))</formula>
    </cfRule>
    <cfRule type="containsText" dxfId="1738" priority="1740" operator="containsText" text="G">
      <formula>NOT(ISERROR(SEARCH("G",H189)))</formula>
    </cfRule>
  </conditionalFormatting>
  <conditionalFormatting sqref="G189">
    <cfRule type="cellIs" dxfId="1737" priority="1737" operator="lessThan">
      <formula>1.5</formula>
    </cfRule>
    <cfRule type="cellIs" dxfId="1736" priority="1738" operator="greaterThan">
      <formula>1.5</formula>
    </cfRule>
  </conditionalFormatting>
  <conditionalFormatting sqref="K189">
    <cfRule type="cellIs" dxfId="1735" priority="1736" operator="greaterThan">
      <formula>200</formula>
    </cfRule>
  </conditionalFormatting>
  <conditionalFormatting sqref="H193">
    <cfRule type="containsText" dxfId="1734" priority="1734" operator="containsText" text="F">
      <formula>NOT(ISERROR(SEARCH("F",H193)))</formula>
    </cfRule>
    <cfRule type="containsText" dxfId="1733" priority="1735" operator="containsText" text="G">
      <formula>NOT(ISERROR(SEARCH("G",H193)))</formula>
    </cfRule>
  </conditionalFormatting>
  <conditionalFormatting sqref="G193">
    <cfRule type="cellIs" dxfId="1732" priority="1732" operator="lessThan">
      <formula>1.5</formula>
    </cfRule>
    <cfRule type="cellIs" dxfId="1731" priority="1733" operator="greaterThan">
      <formula>1.5</formula>
    </cfRule>
  </conditionalFormatting>
  <conditionalFormatting sqref="K193">
    <cfRule type="cellIs" dxfId="1730" priority="1731" operator="greaterThan">
      <formula>200</formula>
    </cfRule>
  </conditionalFormatting>
  <conditionalFormatting sqref="I196:J196 I198:J200 I203:J204 I207:J208 I211:J212 I215:J216 H194:H204 H206:H208 H210:H212 H214:H216">
    <cfRule type="containsText" dxfId="1729" priority="1729" operator="containsText" text="F">
      <formula>NOT(ISERROR(SEARCH("F",H194)))</formula>
    </cfRule>
    <cfRule type="containsText" dxfId="1728" priority="1730" operator="containsText" text="G">
      <formula>NOT(ISERROR(SEARCH("G",H194)))</formula>
    </cfRule>
  </conditionalFormatting>
  <conditionalFormatting sqref="G194:G204 G206:G208 G210:G212 G214:G216">
    <cfRule type="cellIs" dxfId="1727" priority="1727" operator="lessThan">
      <formula>1.5</formula>
    </cfRule>
    <cfRule type="cellIs" dxfId="1726" priority="1728" operator="greaterThan">
      <formula>1.5</formula>
    </cfRule>
  </conditionalFormatting>
  <conditionalFormatting sqref="K194:K204 K206:K208 K210:K212 K214:K216">
    <cfRule type="cellIs" dxfId="1725" priority="1726" operator="greaterThan">
      <formula>200</formula>
    </cfRule>
  </conditionalFormatting>
  <conditionalFormatting sqref="H205">
    <cfRule type="containsText" dxfId="1724" priority="1724" operator="containsText" text="F">
      <formula>NOT(ISERROR(SEARCH("F",H205)))</formula>
    </cfRule>
    <cfRule type="containsText" dxfId="1723" priority="1725" operator="containsText" text="G">
      <formula>NOT(ISERROR(SEARCH("G",H205)))</formula>
    </cfRule>
  </conditionalFormatting>
  <conditionalFormatting sqref="G205">
    <cfRule type="cellIs" dxfId="1722" priority="1722" operator="lessThan">
      <formula>1.5</formula>
    </cfRule>
    <cfRule type="cellIs" dxfId="1721" priority="1723" operator="greaterThan">
      <formula>1.5</formula>
    </cfRule>
  </conditionalFormatting>
  <conditionalFormatting sqref="K205">
    <cfRule type="cellIs" dxfId="1720" priority="1721" operator="greaterThan">
      <formula>200</formula>
    </cfRule>
  </conditionalFormatting>
  <conditionalFormatting sqref="H209">
    <cfRule type="containsText" dxfId="1719" priority="1719" operator="containsText" text="F">
      <formula>NOT(ISERROR(SEARCH("F",H209)))</formula>
    </cfRule>
    <cfRule type="containsText" dxfId="1718" priority="1720" operator="containsText" text="G">
      <formula>NOT(ISERROR(SEARCH("G",H209)))</formula>
    </cfRule>
  </conditionalFormatting>
  <conditionalFormatting sqref="G209">
    <cfRule type="cellIs" dxfId="1717" priority="1717" operator="lessThan">
      <formula>1.5</formula>
    </cfRule>
    <cfRule type="cellIs" dxfId="1716" priority="1718" operator="greaterThan">
      <formula>1.5</formula>
    </cfRule>
  </conditionalFormatting>
  <conditionalFormatting sqref="K209">
    <cfRule type="cellIs" dxfId="1715" priority="1716" operator="greaterThan">
      <formula>200</formula>
    </cfRule>
  </conditionalFormatting>
  <conditionalFormatting sqref="H213">
    <cfRule type="containsText" dxfId="1714" priority="1714" operator="containsText" text="F">
      <formula>NOT(ISERROR(SEARCH("F",H213)))</formula>
    </cfRule>
    <cfRule type="containsText" dxfId="1713" priority="1715" operator="containsText" text="G">
      <formula>NOT(ISERROR(SEARCH("G",H213)))</formula>
    </cfRule>
  </conditionalFormatting>
  <conditionalFormatting sqref="G213">
    <cfRule type="cellIs" dxfId="1712" priority="1712" operator="lessThan">
      <formula>1.5</formula>
    </cfRule>
    <cfRule type="cellIs" dxfId="1711" priority="1713" operator="greaterThan">
      <formula>1.5</formula>
    </cfRule>
  </conditionalFormatting>
  <conditionalFormatting sqref="K213">
    <cfRule type="cellIs" dxfId="1710" priority="1711" operator="greaterThan">
      <formula>200</formula>
    </cfRule>
  </conditionalFormatting>
  <conditionalFormatting sqref="H217">
    <cfRule type="containsText" dxfId="1709" priority="1709" operator="containsText" text="F">
      <formula>NOT(ISERROR(SEARCH("F",H217)))</formula>
    </cfRule>
    <cfRule type="containsText" dxfId="1708" priority="1710" operator="containsText" text="G">
      <formula>NOT(ISERROR(SEARCH("G",H217)))</formula>
    </cfRule>
  </conditionalFormatting>
  <conditionalFormatting sqref="G217">
    <cfRule type="cellIs" dxfId="1707" priority="1707" operator="lessThan">
      <formula>1.5</formula>
    </cfRule>
    <cfRule type="cellIs" dxfId="1706" priority="1708" operator="greaterThan">
      <formula>1.5</formula>
    </cfRule>
  </conditionalFormatting>
  <conditionalFormatting sqref="K217">
    <cfRule type="cellIs" dxfId="1705" priority="1706" operator="greaterThan">
      <formula>200</formula>
    </cfRule>
  </conditionalFormatting>
  <conditionalFormatting sqref="I220:J220 I222:J224 I227:J228 I231:J232 I235:J236 I239:J240 H218:H228 H230:H232 H234:H236 H238:H240">
    <cfRule type="containsText" dxfId="1704" priority="1704" operator="containsText" text="F">
      <formula>NOT(ISERROR(SEARCH("F",H218)))</formula>
    </cfRule>
    <cfRule type="containsText" dxfId="1703" priority="1705" operator="containsText" text="G">
      <formula>NOT(ISERROR(SEARCH("G",H218)))</formula>
    </cfRule>
  </conditionalFormatting>
  <conditionalFormatting sqref="G218:G228 G230:G232 G234:G236 G238:G240">
    <cfRule type="cellIs" dxfId="1702" priority="1702" operator="lessThan">
      <formula>1.5</formula>
    </cfRule>
    <cfRule type="cellIs" dxfId="1701" priority="1703" operator="greaterThan">
      <formula>1.5</formula>
    </cfRule>
  </conditionalFormatting>
  <conditionalFormatting sqref="K218:K228 K230:K232 K234:K236 K238:K240">
    <cfRule type="cellIs" dxfId="1700" priority="1701" operator="greaterThan">
      <formula>200</formula>
    </cfRule>
  </conditionalFormatting>
  <conditionalFormatting sqref="H229">
    <cfRule type="containsText" dxfId="1699" priority="1699" operator="containsText" text="F">
      <formula>NOT(ISERROR(SEARCH("F",H229)))</formula>
    </cfRule>
    <cfRule type="containsText" dxfId="1698" priority="1700" operator="containsText" text="G">
      <formula>NOT(ISERROR(SEARCH("G",H229)))</formula>
    </cfRule>
  </conditionalFormatting>
  <conditionalFormatting sqref="G229">
    <cfRule type="cellIs" dxfId="1697" priority="1697" operator="lessThan">
      <formula>1.5</formula>
    </cfRule>
    <cfRule type="cellIs" dxfId="1696" priority="1698" operator="greaterThan">
      <formula>1.5</formula>
    </cfRule>
  </conditionalFormatting>
  <conditionalFormatting sqref="K229">
    <cfRule type="cellIs" dxfId="1695" priority="1696" operator="greaterThan">
      <formula>200</formula>
    </cfRule>
  </conditionalFormatting>
  <conditionalFormatting sqref="H233">
    <cfRule type="containsText" dxfId="1694" priority="1694" operator="containsText" text="F">
      <formula>NOT(ISERROR(SEARCH("F",H233)))</formula>
    </cfRule>
    <cfRule type="containsText" dxfId="1693" priority="1695" operator="containsText" text="G">
      <formula>NOT(ISERROR(SEARCH("G",H233)))</formula>
    </cfRule>
  </conditionalFormatting>
  <conditionalFormatting sqref="G233">
    <cfRule type="cellIs" dxfId="1692" priority="1692" operator="lessThan">
      <formula>1.5</formula>
    </cfRule>
    <cfRule type="cellIs" dxfId="1691" priority="1693" operator="greaterThan">
      <formula>1.5</formula>
    </cfRule>
  </conditionalFormatting>
  <conditionalFormatting sqref="K233">
    <cfRule type="cellIs" dxfId="1690" priority="1691" operator="greaterThan">
      <formula>200</formula>
    </cfRule>
  </conditionalFormatting>
  <conditionalFormatting sqref="H237">
    <cfRule type="containsText" dxfId="1689" priority="1689" operator="containsText" text="F">
      <formula>NOT(ISERROR(SEARCH("F",H237)))</formula>
    </cfRule>
    <cfRule type="containsText" dxfId="1688" priority="1690" operator="containsText" text="G">
      <formula>NOT(ISERROR(SEARCH("G",H237)))</formula>
    </cfRule>
  </conditionalFormatting>
  <conditionalFormatting sqref="G237">
    <cfRule type="cellIs" dxfId="1687" priority="1687" operator="lessThan">
      <formula>1.5</formula>
    </cfRule>
    <cfRule type="cellIs" dxfId="1686" priority="1688" operator="greaterThan">
      <formula>1.5</formula>
    </cfRule>
  </conditionalFormatting>
  <conditionalFormatting sqref="K237">
    <cfRule type="cellIs" dxfId="1685" priority="1686" operator="greaterThan">
      <formula>200</formula>
    </cfRule>
  </conditionalFormatting>
  <conditionalFormatting sqref="H241">
    <cfRule type="containsText" dxfId="1684" priority="1684" operator="containsText" text="F">
      <formula>NOT(ISERROR(SEARCH("F",H241)))</formula>
    </cfRule>
    <cfRule type="containsText" dxfId="1683" priority="1685" operator="containsText" text="G">
      <formula>NOT(ISERROR(SEARCH("G",H241)))</formula>
    </cfRule>
  </conditionalFormatting>
  <conditionalFormatting sqref="G241">
    <cfRule type="cellIs" dxfId="1682" priority="1682" operator="lessThan">
      <formula>1.5</formula>
    </cfRule>
    <cfRule type="cellIs" dxfId="1681" priority="1683" operator="greaterThan">
      <formula>1.5</formula>
    </cfRule>
  </conditionalFormatting>
  <conditionalFormatting sqref="K241">
    <cfRule type="cellIs" dxfId="1680" priority="1681" operator="greaterThan">
      <formula>200</formula>
    </cfRule>
  </conditionalFormatting>
  <conditionalFormatting sqref="I246:J246 I248:J250 I253:J254 I257:J258 I261:J262 I265:J266 H244:H254 H256:H258 H260:H262 H264:H266">
    <cfRule type="containsText" dxfId="1679" priority="1679" operator="containsText" text="F">
      <formula>NOT(ISERROR(SEARCH("F",H244)))</formula>
    </cfRule>
    <cfRule type="containsText" dxfId="1678" priority="1680" operator="containsText" text="G">
      <formula>NOT(ISERROR(SEARCH("G",H244)))</formula>
    </cfRule>
  </conditionalFormatting>
  <conditionalFormatting sqref="G244:G254 G256:G258 G260:G262 G264:G266">
    <cfRule type="cellIs" dxfId="1677" priority="1677" operator="lessThan">
      <formula>1.5</formula>
    </cfRule>
    <cfRule type="cellIs" dxfId="1676" priority="1678" operator="greaterThan">
      <formula>1.5</formula>
    </cfRule>
  </conditionalFormatting>
  <conditionalFormatting sqref="K244:K254 K256:K258 K260:K262 K264:K266">
    <cfRule type="cellIs" dxfId="1675" priority="1676" operator="greaterThan">
      <formula>200</formula>
    </cfRule>
  </conditionalFormatting>
  <conditionalFormatting sqref="H255">
    <cfRule type="containsText" dxfId="1674" priority="1674" operator="containsText" text="F">
      <formula>NOT(ISERROR(SEARCH("F",H255)))</formula>
    </cfRule>
    <cfRule type="containsText" dxfId="1673" priority="1675" operator="containsText" text="G">
      <formula>NOT(ISERROR(SEARCH("G",H255)))</formula>
    </cfRule>
  </conditionalFormatting>
  <conditionalFormatting sqref="G255">
    <cfRule type="cellIs" dxfId="1672" priority="1672" operator="lessThan">
      <formula>1.5</formula>
    </cfRule>
    <cfRule type="cellIs" dxfId="1671" priority="1673" operator="greaterThan">
      <formula>1.5</formula>
    </cfRule>
  </conditionalFormatting>
  <conditionalFormatting sqref="K255">
    <cfRule type="cellIs" dxfId="1670" priority="1671" operator="greaterThan">
      <formula>200</formula>
    </cfRule>
  </conditionalFormatting>
  <conditionalFormatting sqref="H259">
    <cfRule type="containsText" dxfId="1669" priority="1669" operator="containsText" text="F">
      <formula>NOT(ISERROR(SEARCH("F",H259)))</formula>
    </cfRule>
    <cfRule type="containsText" dxfId="1668" priority="1670" operator="containsText" text="G">
      <formula>NOT(ISERROR(SEARCH("G",H259)))</formula>
    </cfRule>
  </conditionalFormatting>
  <conditionalFormatting sqref="G259">
    <cfRule type="cellIs" dxfId="1667" priority="1667" operator="lessThan">
      <formula>1.5</formula>
    </cfRule>
    <cfRule type="cellIs" dxfId="1666" priority="1668" operator="greaterThan">
      <formula>1.5</formula>
    </cfRule>
  </conditionalFormatting>
  <conditionalFormatting sqref="K259">
    <cfRule type="cellIs" dxfId="1665" priority="1666" operator="greaterThan">
      <formula>200</formula>
    </cfRule>
  </conditionalFormatting>
  <conditionalFormatting sqref="H263">
    <cfRule type="containsText" dxfId="1664" priority="1664" operator="containsText" text="F">
      <formula>NOT(ISERROR(SEARCH("F",H263)))</formula>
    </cfRule>
    <cfRule type="containsText" dxfId="1663" priority="1665" operator="containsText" text="G">
      <formula>NOT(ISERROR(SEARCH("G",H263)))</formula>
    </cfRule>
  </conditionalFormatting>
  <conditionalFormatting sqref="G263">
    <cfRule type="cellIs" dxfId="1662" priority="1662" operator="lessThan">
      <formula>1.5</formula>
    </cfRule>
    <cfRule type="cellIs" dxfId="1661" priority="1663" operator="greaterThan">
      <formula>1.5</formula>
    </cfRule>
  </conditionalFormatting>
  <conditionalFormatting sqref="K263">
    <cfRule type="cellIs" dxfId="1660" priority="1661" operator="greaterThan">
      <formula>200</formula>
    </cfRule>
  </conditionalFormatting>
  <conditionalFormatting sqref="H267">
    <cfRule type="containsText" dxfId="1659" priority="1659" operator="containsText" text="F">
      <formula>NOT(ISERROR(SEARCH("F",H267)))</formula>
    </cfRule>
    <cfRule type="containsText" dxfId="1658" priority="1660" operator="containsText" text="G">
      <formula>NOT(ISERROR(SEARCH("G",H267)))</formula>
    </cfRule>
  </conditionalFormatting>
  <conditionalFormatting sqref="G267">
    <cfRule type="cellIs" dxfId="1657" priority="1657" operator="lessThan">
      <formula>1.5</formula>
    </cfRule>
    <cfRule type="cellIs" dxfId="1656" priority="1658" operator="greaterThan">
      <formula>1.5</formula>
    </cfRule>
  </conditionalFormatting>
  <conditionalFormatting sqref="K267">
    <cfRule type="cellIs" dxfId="1655" priority="1656" operator="greaterThan">
      <formula>200</formula>
    </cfRule>
  </conditionalFormatting>
  <conditionalFormatting sqref="I270:J270 I272:J274 I277:J278 I281:J282 I285:J286 I289:J290 H268:H278 H280:H282 H284:H286 H288:H290">
    <cfRule type="containsText" dxfId="1654" priority="1654" operator="containsText" text="F">
      <formula>NOT(ISERROR(SEARCH("F",H268)))</formula>
    </cfRule>
    <cfRule type="containsText" dxfId="1653" priority="1655" operator="containsText" text="G">
      <formula>NOT(ISERROR(SEARCH("G",H268)))</formula>
    </cfRule>
  </conditionalFormatting>
  <conditionalFormatting sqref="G268:G278 G280:G282 G284:G286 G288:G290">
    <cfRule type="cellIs" dxfId="1652" priority="1652" operator="lessThan">
      <formula>1.5</formula>
    </cfRule>
    <cfRule type="cellIs" dxfId="1651" priority="1653" operator="greaterThan">
      <formula>1.5</formula>
    </cfRule>
  </conditionalFormatting>
  <conditionalFormatting sqref="K268:K278 K280:K282 K284:K286 K288:K290">
    <cfRule type="cellIs" dxfId="1650" priority="1651" operator="greaterThan">
      <formula>200</formula>
    </cfRule>
  </conditionalFormatting>
  <conditionalFormatting sqref="H279">
    <cfRule type="containsText" dxfId="1649" priority="1649" operator="containsText" text="F">
      <formula>NOT(ISERROR(SEARCH("F",H279)))</formula>
    </cfRule>
    <cfRule type="containsText" dxfId="1648" priority="1650" operator="containsText" text="G">
      <formula>NOT(ISERROR(SEARCH("G",H279)))</formula>
    </cfRule>
  </conditionalFormatting>
  <conditionalFormatting sqref="G279">
    <cfRule type="cellIs" dxfId="1647" priority="1647" operator="lessThan">
      <formula>1.5</formula>
    </cfRule>
    <cfRule type="cellIs" dxfId="1646" priority="1648" operator="greaterThan">
      <formula>1.5</formula>
    </cfRule>
  </conditionalFormatting>
  <conditionalFormatting sqref="K279">
    <cfRule type="cellIs" dxfId="1645" priority="1646" operator="greaterThan">
      <formula>200</formula>
    </cfRule>
  </conditionalFormatting>
  <conditionalFormatting sqref="H283">
    <cfRule type="containsText" dxfId="1644" priority="1644" operator="containsText" text="F">
      <formula>NOT(ISERROR(SEARCH("F",H283)))</formula>
    </cfRule>
    <cfRule type="containsText" dxfId="1643" priority="1645" operator="containsText" text="G">
      <formula>NOT(ISERROR(SEARCH("G",H283)))</formula>
    </cfRule>
  </conditionalFormatting>
  <conditionalFormatting sqref="G283">
    <cfRule type="cellIs" dxfId="1642" priority="1642" operator="lessThan">
      <formula>1.5</formula>
    </cfRule>
    <cfRule type="cellIs" dxfId="1641" priority="1643" operator="greaterThan">
      <formula>1.5</formula>
    </cfRule>
  </conditionalFormatting>
  <conditionalFormatting sqref="K283">
    <cfRule type="cellIs" dxfId="1640" priority="1641" operator="greaterThan">
      <formula>200</formula>
    </cfRule>
  </conditionalFormatting>
  <conditionalFormatting sqref="H287">
    <cfRule type="containsText" dxfId="1639" priority="1639" operator="containsText" text="F">
      <formula>NOT(ISERROR(SEARCH("F",H287)))</formula>
    </cfRule>
    <cfRule type="containsText" dxfId="1638" priority="1640" operator="containsText" text="G">
      <formula>NOT(ISERROR(SEARCH("G",H287)))</formula>
    </cfRule>
  </conditionalFormatting>
  <conditionalFormatting sqref="G287">
    <cfRule type="cellIs" dxfId="1637" priority="1637" operator="lessThan">
      <formula>1.5</formula>
    </cfRule>
    <cfRule type="cellIs" dxfId="1636" priority="1638" operator="greaterThan">
      <formula>1.5</formula>
    </cfRule>
  </conditionalFormatting>
  <conditionalFormatting sqref="K287">
    <cfRule type="cellIs" dxfId="1635" priority="1636" operator="greaterThan">
      <formula>200</formula>
    </cfRule>
  </conditionalFormatting>
  <conditionalFormatting sqref="H291">
    <cfRule type="containsText" dxfId="1634" priority="1634" operator="containsText" text="F">
      <formula>NOT(ISERROR(SEARCH("F",H291)))</formula>
    </cfRule>
    <cfRule type="containsText" dxfId="1633" priority="1635" operator="containsText" text="G">
      <formula>NOT(ISERROR(SEARCH("G",H291)))</formula>
    </cfRule>
  </conditionalFormatting>
  <conditionalFormatting sqref="G291">
    <cfRule type="cellIs" dxfId="1632" priority="1632" operator="lessThan">
      <formula>1.5</formula>
    </cfRule>
    <cfRule type="cellIs" dxfId="1631" priority="1633" operator="greaterThan">
      <formula>1.5</formula>
    </cfRule>
  </conditionalFormatting>
  <conditionalFormatting sqref="K291">
    <cfRule type="cellIs" dxfId="1630" priority="1631" operator="greaterThan">
      <formula>200</formula>
    </cfRule>
  </conditionalFormatting>
  <conditionalFormatting sqref="I294:J294 I296:J298 I301:J302 I305:J306 I309:J310 I313:J314 H292:H302 H304:H306 H308:H310 H312:H314">
    <cfRule type="containsText" dxfId="1629" priority="1629" operator="containsText" text="F">
      <formula>NOT(ISERROR(SEARCH("F",H292)))</formula>
    </cfRule>
    <cfRule type="containsText" dxfId="1628" priority="1630" operator="containsText" text="G">
      <formula>NOT(ISERROR(SEARCH("G",H292)))</formula>
    </cfRule>
  </conditionalFormatting>
  <conditionalFormatting sqref="G292:G302 G304:G306 G308:G310 G312:G314">
    <cfRule type="cellIs" dxfId="1627" priority="1627" operator="lessThan">
      <formula>1.5</formula>
    </cfRule>
    <cfRule type="cellIs" dxfId="1626" priority="1628" operator="greaterThan">
      <formula>1.5</formula>
    </cfRule>
  </conditionalFormatting>
  <conditionalFormatting sqref="K292:K302 K304:K306 K308:K310 K312:K314">
    <cfRule type="cellIs" dxfId="1625" priority="1626" operator="greaterThan">
      <formula>200</formula>
    </cfRule>
  </conditionalFormatting>
  <conditionalFormatting sqref="H303">
    <cfRule type="containsText" dxfId="1624" priority="1624" operator="containsText" text="F">
      <formula>NOT(ISERROR(SEARCH("F",H303)))</formula>
    </cfRule>
    <cfRule type="containsText" dxfId="1623" priority="1625" operator="containsText" text="G">
      <formula>NOT(ISERROR(SEARCH("G",H303)))</formula>
    </cfRule>
  </conditionalFormatting>
  <conditionalFormatting sqref="G303">
    <cfRule type="cellIs" dxfId="1622" priority="1622" operator="lessThan">
      <formula>1.5</formula>
    </cfRule>
    <cfRule type="cellIs" dxfId="1621" priority="1623" operator="greaterThan">
      <formula>1.5</formula>
    </cfRule>
  </conditionalFormatting>
  <conditionalFormatting sqref="K303">
    <cfRule type="cellIs" dxfId="1620" priority="1621" operator="greaterThan">
      <formula>200</formula>
    </cfRule>
  </conditionalFormatting>
  <conditionalFormatting sqref="H307">
    <cfRule type="containsText" dxfId="1619" priority="1619" operator="containsText" text="F">
      <formula>NOT(ISERROR(SEARCH("F",H307)))</formula>
    </cfRule>
    <cfRule type="containsText" dxfId="1618" priority="1620" operator="containsText" text="G">
      <formula>NOT(ISERROR(SEARCH("G",H307)))</formula>
    </cfRule>
  </conditionalFormatting>
  <conditionalFormatting sqref="G307">
    <cfRule type="cellIs" dxfId="1617" priority="1617" operator="lessThan">
      <formula>1.5</formula>
    </cfRule>
    <cfRule type="cellIs" dxfId="1616" priority="1618" operator="greaterThan">
      <formula>1.5</formula>
    </cfRule>
  </conditionalFormatting>
  <conditionalFormatting sqref="K307">
    <cfRule type="cellIs" dxfId="1615" priority="1616" operator="greaterThan">
      <formula>200</formula>
    </cfRule>
  </conditionalFormatting>
  <conditionalFormatting sqref="H311">
    <cfRule type="containsText" dxfId="1614" priority="1614" operator="containsText" text="F">
      <formula>NOT(ISERROR(SEARCH("F",H311)))</formula>
    </cfRule>
    <cfRule type="containsText" dxfId="1613" priority="1615" operator="containsText" text="G">
      <formula>NOT(ISERROR(SEARCH("G",H311)))</formula>
    </cfRule>
  </conditionalFormatting>
  <conditionalFormatting sqref="G311">
    <cfRule type="cellIs" dxfId="1612" priority="1612" operator="lessThan">
      <formula>1.5</formula>
    </cfRule>
    <cfRule type="cellIs" dxfId="1611" priority="1613" operator="greaterThan">
      <formula>1.5</formula>
    </cfRule>
  </conditionalFormatting>
  <conditionalFormatting sqref="K311">
    <cfRule type="cellIs" dxfId="1610" priority="1611" operator="greaterThan">
      <formula>200</formula>
    </cfRule>
  </conditionalFormatting>
  <conditionalFormatting sqref="H315">
    <cfRule type="containsText" dxfId="1609" priority="1609" operator="containsText" text="F">
      <formula>NOT(ISERROR(SEARCH("F",H315)))</formula>
    </cfRule>
    <cfRule type="containsText" dxfId="1608" priority="1610" operator="containsText" text="G">
      <formula>NOT(ISERROR(SEARCH("G",H315)))</formula>
    </cfRule>
  </conditionalFormatting>
  <conditionalFormatting sqref="G315">
    <cfRule type="cellIs" dxfId="1607" priority="1607" operator="lessThan">
      <formula>1.5</formula>
    </cfRule>
    <cfRule type="cellIs" dxfId="1606" priority="1608" operator="greaterThan">
      <formula>1.5</formula>
    </cfRule>
  </conditionalFormatting>
  <conditionalFormatting sqref="K315">
    <cfRule type="cellIs" dxfId="1605" priority="1606" operator="greaterThan">
      <formula>200</formula>
    </cfRule>
  </conditionalFormatting>
  <conditionalFormatting sqref="I318:J318 I321:J322 I325:J326 I329:J330 I333:J334 I337:J338 H316:H326 H328:H330 H332:H334 H336:H338">
    <cfRule type="containsText" dxfId="1604" priority="1604" operator="containsText" text="F">
      <formula>NOT(ISERROR(SEARCH("F",H316)))</formula>
    </cfRule>
    <cfRule type="containsText" dxfId="1603" priority="1605" operator="containsText" text="G">
      <formula>NOT(ISERROR(SEARCH("G",H316)))</formula>
    </cfRule>
  </conditionalFormatting>
  <conditionalFormatting sqref="G316:G326 G328:G330 G332:G334 G336:G338">
    <cfRule type="cellIs" dxfId="1602" priority="1602" operator="lessThan">
      <formula>1.5</formula>
    </cfRule>
    <cfRule type="cellIs" dxfId="1601" priority="1603" operator="greaterThan">
      <formula>1.5</formula>
    </cfRule>
  </conditionalFormatting>
  <conditionalFormatting sqref="K316:K326 K328:K330 K332:K334 K336:K338">
    <cfRule type="cellIs" dxfId="1600" priority="1601" operator="greaterThan">
      <formula>200</formula>
    </cfRule>
  </conditionalFormatting>
  <conditionalFormatting sqref="H327">
    <cfRule type="containsText" dxfId="1599" priority="1599" operator="containsText" text="F">
      <formula>NOT(ISERROR(SEARCH("F",H327)))</formula>
    </cfRule>
    <cfRule type="containsText" dxfId="1598" priority="1600" operator="containsText" text="G">
      <formula>NOT(ISERROR(SEARCH("G",H327)))</formula>
    </cfRule>
  </conditionalFormatting>
  <conditionalFormatting sqref="G327">
    <cfRule type="cellIs" dxfId="1597" priority="1597" operator="lessThan">
      <formula>1.5</formula>
    </cfRule>
    <cfRule type="cellIs" dxfId="1596" priority="1598" operator="greaterThan">
      <formula>1.5</formula>
    </cfRule>
  </conditionalFormatting>
  <conditionalFormatting sqref="K327">
    <cfRule type="cellIs" dxfId="1595" priority="1596" operator="greaterThan">
      <formula>200</formula>
    </cfRule>
  </conditionalFormatting>
  <conditionalFormatting sqref="H331">
    <cfRule type="containsText" dxfId="1594" priority="1594" operator="containsText" text="F">
      <formula>NOT(ISERROR(SEARCH("F",H331)))</formula>
    </cfRule>
    <cfRule type="containsText" dxfId="1593" priority="1595" operator="containsText" text="G">
      <formula>NOT(ISERROR(SEARCH("G",H331)))</formula>
    </cfRule>
  </conditionalFormatting>
  <conditionalFormatting sqref="G331">
    <cfRule type="cellIs" dxfId="1592" priority="1592" operator="lessThan">
      <formula>1.5</formula>
    </cfRule>
    <cfRule type="cellIs" dxfId="1591" priority="1593" operator="greaterThan">
      <formula>1.5</formula>
    </cfRule>
  </conditionalFormatting>
  <conditionalFormatting sqref="K331">
    <cfRule type="cellIs" dxfId="1590" priority="1591" operator="greaterThan">
      <formula>200</formula>
    </cfRule>
  </conditionalFormatting>
  <conditionalFormatting sqref="H335">
    <cfRule type="containsText" dxfId="1589" priority="1589" operator="containsText" text="F">
      <formula>NOT(ISERROR(SEARCH("F",H335)))</formula>
    </cfRule>
    <cfRule type="containsText" dxfId="1588" priority="1590" operator="containsText" text="G">
      <formula>NOT(ISERROR(SEARCH("G",H335)))</formula>
    </cfRule>
  </conditionalFormatting>
  <conditionalFormatting sqref="G335">
    <cfRule type="cellIs" dxfId="1587" priority="1587" operator="lessThan">
      <formula>1.5</formula>
    </cfRule>
    <cfRule type="cellIs" dxfId="1586" priority="1588" operator="greaterThan">
      <formula>1.5</formula>
    </cfRule>
  </conditionalFormatting>
  <conditionalFormatting sqref="K335">
    <cfRule type="cellIs" dxfId="1585" priority="1586" operator="greaterThan">
      <formula>200</formula>
    </cfRule>
  </conditionalFormatting>
  <conditionalFormatting sqref="H339">
    <cfRule type="containsText" dxfId="1584" priority="1584" operator="containsText" text="F">
      <formula>NOT(ISERROR(SEARCH("F",H339)))</formula>
    </cfRule>
    <cfRule type="containsText" dxfId="1583" priority="1585" operator="containsText" text="G">
      <formula>NOT(ISERROR(SEARCH("G",H339)))</formula>
    </cfRule>
  </conditionalFormatting>
  <conditionalFormatting sqref="G339">
    <cfRule type="cellIs" dxfId="1582" priority="1582" operator="lessThan">
      <formula>1.5</formula>
    </cfRule>
    <cfRule type="cellIs" dxfId="1581" priority="1583" operator="greaterThan">
      <formula>1.5</formula>
    </cfRule>
  </conditionalFormatting>
  <conditionalFormatting sqref="K339">
    <cfRule type="cellIs" dxfId="1580" priority="1581" operator="greaterThan">
      <formula>200</formula>
    </cfRule>
  </conditionalFormatting>
  <conditionalFormatting sqref="I342:J342 I344:J346 I349:J350 I353:J354 I357:J358 I361:J362 H340:H350 H352:H354 H356:H358 H360:H362">
    <cfRule type="containsText" dxfId="1579" priority="1579" operator="containsText" text="F">
      <formula>NOT(ISERROR(SEARCH("F",H340)))</formula>
    </cfRule>
    <cfRule type="containsText" dxfId="1578" priority="1580" operator="containsText" text="G">
      <formula>NOT(ISERROR(SEARCH("G",H340)))</formula>
    </cfRule>
  </conditionalFormatting>
  <conditionalFormatting sqref="G340:G350 G352:G354 G356:G358 G360:G362">
    <cfRule type="cellIs" dxfId="1577" priority="1577" operator="lessThan">
      <formula>1.5</formula>
    </cfRule>
    <cfRule type="cellIs" dxfId="1576" priority="1578" operator="greaterThan">
      <formula>1.5</formula>
    </cfRule>
  </conditionalFormatting>
  <conditionalFormatting sqref="K340:K350 K352:K354 K356:K358 K360:K362">
    <cfRule type="cellIs" dxfId="1575" priority="1576" operator="greaterThan">
      <formula>200</formula>
    </cfRule>
  </conditionalFormatting>
  <conditionalFormatting sqref="H351">
    <cfRule type="containsText" dxfId="1574" priority="1574" operator="containsText" text="F">
      <formula>NOT(ISERROR(SEARCH("F",H351)))</formula>
    </cfRule>
    <cfRule type="containsText" dxfId="1573" priority="1575" operator="containsText" text="G">
      <formula>NOT(ISERROR(SEARCH("G",H351)))</formula>
    </cfRule>
  </conditionalFormatting>
  <conditionalFormatting sqref="G351">
    <cfRule type="cellIs" dxfId="1572" priority="1572" operator="lessThan">
      <formula>1.5</formula>
    </cfRule>
    <cfRule type="cellIs" dxfId="1571" priority="1573" operator="greaterThan">
      <formula>1.5</formula>
    </cfRule>
  </conditionalFormatting>
  <conditionalFormatting sqref="K351">
    <cfRule type="cellIs" dxfId="1570" priority="1571" operator="greaterThan">
      <formula>200</formula>
    </cfRule>
  </conditionalFormatting>
  <conditionalFormatting sqref="H355">
    <cfRule type="containsText" dxfId="1569" priority="1569" operator="containsText" text="F">
      <formula>NOT(ISERROR(SEARCH("F",H355)))</formula>
    </cfRule>
    <cfRule type="containsText" dxfId="1568" priority="1570" operator="containsText" text="G">
      <formula>NOT(ISERROR(SEARCH("G",H355)))</formula>
    </cfRule>
  </conditionalFormatting>
  <conditionalFormatting sqref="G355">
    <cfRule type="cellIs" dxfId="1567" priority="1567" operator="lessThan">
      <formula>1.5</formula>
    </cfRule>
    <cfRule type="cellIs" dxfId="1566" priority="1568" operator="greaterThan">
      <formula>1.5</formula>
    </cfRule>
  </conditionalFormatting>
  <conditionalFormatting sqref="K355">
    <cfRule type="cellIs" dxfId="1565" priority="1566" operator="greaterThan">
      <formula>200</formula>
    </cfRule>
  </conditionalFormatting>
  <conditionalFormatting sqref="H359">
    <cfRule type="containsText" dxfId="1564" priority="1564" operator="containsText" text="F">
      <formula>NOT(ISERROR(SEARCH("F",H359)))</formula>
    </cfRule>
    <cfRule type="containsText" dxfId="1563" priority="1565" operator="containsText" text="G">
      <formula>NOT(ISERROR(SEARCH("G",H359)))</formula>
    </cfRule>
  </conditionalFormatting>
  <conditionalFormatting sqref="G359">
    <cfRule type="cellIs" dxfId="1562" priority="1562" operator="lessThan">
      <formula>1.5</formula>
    </cfRule>
    <cfRule type="cellIs" dxfId="1561" priority="1563" operator="greaterThan">
      <formula>1.5</formula>
    </cfRule>
  </conditionalFormatting>
  <conditionalFormatting sqref="K359">
    <cfRule type="cellIs" dxfId="1560" priority="1561" operator="greaterThan">
      <formula>200</formula>
    </cfRule>
  </conditionalFormatting>
  <conditionalFormatting sqref="H363">
    <cfRule type="containsText" dxfId="1559" priority="1559" operator="containsText" text="F">
      <formula>NOT(ISERROR(SEARCH("F",H363)))</formula>
    </cfRule>
    <cfRule type="containsText" dxfId="1558" priority="1560" operator="containsText" text="G">
      <formula>NOT(ISERROR(SEARCH("G",H363)))</formula>
    </cfRule>
  </conditionalFormatting>
  <conditionalFormatting sqref="G363">
    <cfRule type="cellIs" dxfId="1557" priority="1557" operator="lessThan">
      <formula>1.5</formula>
    </cfRule>
    <cfRule type="cellIs" dxfId="1556" priority="1558" operator="greaterThan">
      <formula>1.5</formula>
    </cfRule>
  </conditionalFormatting>
  <conditionalFormatting sqref="K363">
    <cfRule type="cellIs" dxfId="1555" priority="1556" operator="greaterThan">
      <formula>200</formula>
    </cfRule>
  </conditionalFormatting>
  <conditionalFormatting sqref="I366:J366 I368:J370 I373:J374 I377:J378 I381:J382 I385:J386 H364:H374 H376:H378 H380:H382 H384:H386">
    <cfRule type="containsText" dxfId="1554" priority="1554" operator="containsText" text="F">
      <formula>NOT(ISERROR(SEARCH("F",H364)))</formula>
    </cfRule>
    <cfRule type="containsText" dxfId="1553" priority="1555" operator="containsText" text="G">
      <formula>NOT(ISERROR(SEARCH("G",H364)))</formula>
    </cfRule>
  </conditionalFormatting>
  <conditionalFormatting sqref="G364:G374 G376:G378 G380:G382 G384:G386">
    <cfRule type="cellIs" dxfId="1552" priority="1552" operator="lessThan">
      <formula>1.5</formula>
    </cfRule>
    <cfRule type="cellIs" dxfId="1551" priority="1553" operator="greaterThan">
      <formula>1.5</formula>
    </cfRule>
  </conditionalFormatting>
  <conditionalFormatting sqref="K364:K374 K376:K378 K380:K382 K384:K386">
    <cfRule type="cellIs" dxfId="1550" priority="1551" operator="greaterThan">
      <formula>200</formula>
    </cfRule>
  </conditionalFormatting>
  <conditionalFormatting sqref="H375">
    <cfRule type="containsText" dxfId="1549" priority="1549" operator="containsText" text="F">
      <formula>NOT(ISERROR(SEARCH("F",H375)))</formula>
    </cfRule>
    <cfRule type="containsText" dxfId="1548" priority="1550" operator="containsText" text="G">
      <formula>NOT(ISERROR(SEARCH("G",H375)))</formula>
    </cfRule>
  </conditionalFormatting>
  <conditionalFormatting sqref="G375">
    <cfRule type="cellIs" dxfId="1547" priority="1547" operator="lessThan">
      <formula>1.5</formula>
    </cfRule>
    <cfRule type="cellIs" dxfId="1546" priority="1548" operator="greaterThan">
      <formula>1.5</formula>
    </cfRule>
  </conditionalFormatting>
  <conditionalFormatting sqref="K375">
    <cfRule type="cellIs" dxfId="1545" priority="1546" operator="greaterThan">
      <formula>200</formula>
    </cfRule>
  </conditionalFormatting>
  <conditionalFormatting sqref="H379">
    <cfRule type="containsText" dxfId="1544" priority="1544" operator="containsText" text="F">
      <formula>NOT(ISERROR(SEARCH("F",H379)))</formula>
    </cfRule>
    <cfRule type="containsText" dxfId="1543" priority="1545" operator="containsText" text="G">
      <formula>NOT(ISERROR(SEARCH("G",H379)))</formula>
    </cfRule>
  </conditionalFormatting>
  <conditionalFormatting sqref="G379">
    <cfRule type="cellIs" dxfId="1542" priority="1542" operator="lessThan">
      <formula>1.5</formula>
    </cfRule>
    <cfRule type="cellIs" dxfId="1541" priority="1543" operator="greaterThan">
      <formula>1.5</formula>
    </cfRule>
  </conditionalFormatting>
  <conditionalFormatting sqref="K379">
    <cfRule type="cellIs" dxfId="1540" priority="1541" operator="greaterThan">
      <formula>200</formula>
    </cfRule>
  </conditionalFormatting>
  <conditionalFormatting sqref="H383">
    <cfRule type="containsText" dxfId="1539" priority="1539" operator="containsText" text="F">
      <formula>NOT(ISERROR(SEARCH("F",H383)))</formula>
    </cfRule>
    <cfRule type="containsText" dxfId="1538" priority="1540" operator="containsText" text="G">
      <formula>NOT(ISERROR(SEARCH("G",H383)))</formula>
    </cfRule>
  </conditionalFormatting>
  <conditionalFormatting sqref="G383">
    <cfRule type="cellIs" dxfId="1537" priority="1537" operator="lessThan">
      <formula>1.5</formula>
    </cfRule>
    <cfRule type="cellIs" dxfId="1536" priority="1538" operator="greaterThan">
      <formula>1.5</formula>
    </cfRule>
  </conditionalFormatting>
  <conditionalFormatting sqref="K383">
    <cfRule type="cellIs" dxfId="1535" priority="1536" operator="greaterThan">
      <formula>200</formula>
    </cfRule>
  </conditionalFormatting>
  <conditionalFormatting sqref="H387">
    <cfRule type="containsText" dxfId="1534" priority="1534" operator="containsText" text="F">
      <formula>NOT(ISERROR(SEARCH("F",H387)))</formula>
    </cfRule>
    <cfRule type="containsText" dxfId="1533" priority="1535" operator="containsText" text="G">
      <formula>NOT(ISERROR(SEARCH("G",H387)))</formula>
    </cfRule>
  </conditionalFormatting>
  <conditionalFormatting sqref="G387">
    <cfRule type="cellIs" dxfId="1532" priority="1532" operator="lessThan">
      <formula>1.5</formula>
    </cfRule>
    <cfRule type="cellIs" dxfId="1531" priority="1533" operator="greaterThan">
      <formula>1.5</formula>
    </cfRule>
  </conditionalFormatting>
  <conditionalFormatting sqref="K387">
    <cfRule type="cellIs" dxfId="1530" priority="1531" operator="greaterThan">
      <formula>200</formula>
    </cfRule>
  </conditionalFormatting>
  <conditionalFormatting sqref="I390:J390 I392:J394 I397:J398 I401:J402 I405:J406 I409:J410 H388:H398 H400:H402 H404:H406 H408:H410">
    <cfRule type="containsText" dxfId="1529" priority="1529" operator="containsText" text="F">
      <formula>NOT(ISERROR(SEARCH("F",H388)))</formula>
    </cfRule>
    <cfRule type="containsText" dxfId="1528" priority="1530" operator="containsText" text="G">
      <formula>NOT(ISERROR(SEARCH("G",H388)))</formula>
    </cfRule>
  </conditionalFormatting>
  <conditionalFormatting sqref="G388:G398 G400:G402 G404:G406 G408:G410">
    <cfRule type="cellIs" dxfId="1527" priority="1527" operator="lessThan">
      <formula>1.5</formula>
    </cfRule>
    <cfRule type="cellIs" dxfId="1526" priority="1528" operator="greaterThan">
      <formula>1.5</formula>
    </cfRule>
  </conditionalFormatting>
  <conditionalFormatting sqref="K388:K398 K400:K402 K404:K406 K408:K410">
    <cfRule type="cellIs" dxfId="1525" priority="1526" operator="greaterThan">
      <formula>200</formula>
    </cfRule>
  </conditionalFormatting>
  <conditionalFormatting sqref="H399">
    <cfRule type="containsText" dxfId="1524" priority="1524" operator="containsText" text="F">
      <formula>NOT(ISERROR(SEARCH("F",H399)))</formula>
    </cfRule>
    <cfRule type="containsText" dxfId="1523" priority="1525" operator="containsText" text="G">
      <formula>NOT(ISERROR(SEARCH("G",H399)))</formula>
    </cfRule>
  </conditionalFormatting>
  <conditionalFormatting sqref="G399">
    <cfRule type="cellIs" dxfId="1522" priority="1522" operator="lessThan">
      <formula>1.5</formula>
    </cfRule>
    <cfRule type="cellIs" dxfId="1521" priority="1523" operator="greaterThan">
      <formula>1.5</formula>
    </cfRule>
  </conditionalFormatting>
  <conditionalFormatting sqref="K399">
    <cfRule type="cellIs" dxfId="1520" priority="1521" operator="greaterThan">
      <formula>200</formula>
    </cfRule>
  </conditionalFormatting>
  <conditionalFormatting sqref="H403">
    <cfRule type="containsText" dxfId="1519" priority="1519" operator="containsText" text="F">
      <formula>NOT(ISERROR(SEARCH("F",H403)))</formula>
    </cfRule>
    <cfRule type="containsText" dxfId="1518" priority="1520" operator="containsText" text="G">
      <formula>NOT(ISERROR(SEARCH("G",H403)))</formula>
    </cfRule>
  </conditionalFormatting>
  <conditionalFormatting sqref="G403">
    <cfRule type="cellIs" dxfId="1517" priority="1517" operator="lessThan">
      <formula>1.5</formula>
    </cfRule>
    <cfRule type="cellIs" dxfId="1516" priority="1518" operator="greaterThan">
      <formula>1.5</formula>
    </cfRule>
  </conditionalFormatting>
  <conditionalFormatting sqref="K403">
    <cfRule type="cellIs" dxfId="1515" priority="1516" operator="greaterThan">
      <formula>200</formula>
    </cfRule>
  </conditionalFormatting>
  <conditionalFormatting sqref="H407">
    <cfRule type="containsText" dxfId="1514" priority="1514" operator="containsText" text="F">
      <formula>NOT(ISERROR(SEARCH("F",H407)))</formula>
    </cfRule>
    <cfRule type="containsText" dxfId="1513" priority="1515" operator="containsText" text="G">
      <formula>NOT(ISERROR(SEARCH("G",H407)))</formula>
    </cfRule>
  </conditionalFormatting>
  <conditionalFormatting sqref="G407">
    <cfRule type="cellIs" dxfId="1512" priority="1512" operator="lessThan">
      <formula>1.5</formula>
    </cfRule>
    <cfRule type="cellIs" dxfId="1511" priority="1513" operator="greaterThan">
      <formula>1.5</formula>
    </cfRule>
  </conditionalFormatting>
  <conditionalFormatting sqref="K407">
    <cfRule type="cellIs" dxfId="1510" priority="1511" operator="greaterThan">
      <formula>200</formula>
    </cfRule>
  </conditionalFormatting>
  <conditionalFormatting sqref="H411">
    <cfRule type="containsText" dxfId="1509" priority="1509" operator="containsText" text="F">
      <formula>NOT(ISERROR(SEARCH("F",H411)))</formula>
    </cfRule>
    <cfRule type="containsText" dxfId="1508" priority="1510" operator="containsText" text="G">
      <formula>NOT(ISERROR(SEARCH("G",H411)))</formula>
    </cfRule>
  </conditionalFormatting>
  <conditionalFormatting sqref="G411">
    <cfRule type="cellIs" dxfId="1507" priority="1507" operator="lessThan">
      <formula>1.5</formula>
    </cfRule>
    <cfRule type="cellIs" dxfId="1506" priority="1508" operator="greaterThan">
      <formula>1.5</formula>
    </cfRule>
  </conditionalFormatting>
  <conditionalFormatting sqref="K411">
    <cfRule type="cellIs" dxfId="1505" priority="1506" operator="greaterThan">
      <formula>200</formula>
    </cfRule>
  </conditionalFormatting>
  <conditionalFormatting sqref="I414:J414 I416:J418 I421:J422 I425:J426 I429:J430 I433:J434 H412:H422 H424:H426 H428:H430 H432:H434">
    <cfRule type="containsText" dxfId="1504" priority="1504" operator="containsText" text="F">
      <formula>NOT(ISERROR(SEARCH("F",H412)))</formula>
    </cfRule>
    <cfRule type="containsText" dxfId="1503" priority="1505" operator="containsText" text="G">
      <formula>NOT(ISERROR(SEARCH("G",H412)))</formula>
    </cfRule>
  </conditionalFormatting>
  <conditionalFormatting sqref="G412:G422 G424:G426 G428:G430 G432:G434">
    <cfRule type="cellIs" dxfId="1502" priority="1502" operator="lessThan">
      <formula>1.5</formula>
    </cfRule>
    <cfRule type="cellIs" dxfId="1501" priority="1503" operator="greaterThan">
      <formula>1.5</formula>
    </cfRule>
  </conditionalFormatting>
  <conditionalFormatting sqref="K412:K422 K424:K426 K428:K430 K432:K434">
    <cfRule type="cellIs" dxfId="1500" priority="1501" operator="greaterThan">
      <formula>200</formula>
    </cfRule>
  </conditionalFormatting>
  <conditionalFormatting sqref="H423">
    <cfRule type="containsText" dxfId="1499" priority="1499" operator="containsText" text="F">
      <formula>NOT(ISERROR(SEARCH("F",H423)))</formula>
    </cfRule>
    <cfRule type="containsText" dxfId="1498" priority="1500" operator="containsText" text="G">
      <formula>NOT(ISERROR(SEARCH("G",H423)))</formula>
    </cfRule>
  </conditionalFormatting>
  <conditionalFormatting sqref="G423">
    <cfRule type="cellIs" dxfId="1497" priority="1497" operator="lessThan">
      <formula>1.5</formula>
    </cfRule>
    <cfRule type="cellIs" dxfId="1496" priority="1498" operator="greaterThan">
      <formula>1.5</formula>
    </cfRule>
  </conditionalFormatting>
  <conditionalFormatting sqref="K423">
    <cfRule type="cellIs" dxfId="1495" priority="1496" operator="greaterThan">
      <formula>200</formula>
    </cfRule>
  </conditionalFormatting>
  <conditionalFormatting sqref="H427">
    <cfRule type="containsText" dxfId="1494" priority="1494" operator="containsText" text="F">
      <formula>NOT(ISERROR(SEARCH("F",H427)))</formula>
    </cfRule>
    <cfRule type="containsText" dxfId="1493" priority="1495" operator="containsText" text="G">
      <formula>NOT(ISERROR(SEARCH("G",H427)))</formula>
    </cfRule>
  </conditionalFormatting>
  <conditionalFormatting sqref="G427">
    <cfRule type="cellIs" dxfId="1492" priority="1492" operator="lessThan">
      <formula>1.5</formula>
    </cfRule>
    <cfRule type="cellIs" dxfId="1491" priority="1493" operator="greaterThan">
      <formula>1.5</formula>
    </cfRule>
  </conditionalFormatting>
  <conditionalFormatting sqref="K427">
    <cfRule type="cellIs" dxfId="1490" priority="1491" operator="greaterThan">
      <formula>200</formula>
    </cfRule>
  </conditionalFormatting>
  <conditionalFormatting sqref="H431">
    <cfRule type="containsText" dxfId="1489" priority="1489" operator="containsText" text="F">
      <formula>NOT(ISERROR(SEARCH("F",H431)))</formula>
    </cfRule>
    <cfRule type="containsText" dxfId="1488" priority="1490" operator="containsText" text="G">
      <formula>NOT(ISERROR(SEARCH("G",H431)))</formula>
    </cfRule>
  </conditionalFormatting>
  <conditionalFormatting sqref="G431">
    <cfRule type="cellIs" dxfId="1487" priority="1487" operator="lessThan">
      <formula>1.5</formula>
    </cfRule>
    <cfRule type="cellIs" dxfId="1486" priority="1488" operator="greaterThan">
      <formula>1.5</formula>
    </cfRule>
  </conditionalFormatting>
  <conditionalFormatting sqref="K431">
    <cfRule type="cellIs" dxfId="1485" priority="1486" operator="greaterThan">
      <formula>200</formula>
    </cfRule>
  </conditionalFormatting>
  <conditionalFormatting sqref="H435">
    <cfRule type="containsText" dxfId="1484" priority="1484" operator="containsText" text="F">
      <formula>NOT(ISERROR(SEARCH("F",H435)))</formula>
    </cfRule>
    <cfRule type="containsText" dxfId="1483" priority="1485" operator="containsText" text="G">
      <formula>NOT(ISERROR(SEARCH("G",H435)))</formula>
    </cfRule>
  </conditionalFormatting>
  <conditionalFormatting sqref="G435">
    <cfRule type="cellIs" dxfId="1482" priority="1482" operator="lessThan">
      <formula>1.5</formula>
    </cfRule>
    <cfRule type="cellIs" dxfId="1481" priority="1483" operator="greaterThan">
      <formula>1.5</formula>
    </cfRule>
  </conditionalFormatting>
  <conditionalFormatting sqref="K435">
    <cfRule type="cellIs" dxfId="1480" priority="1481" operator="greaterThan">
      <formula>200</formula>
    </cfRule>
  </conditionalFormatting>
  <conditionalFormatting sqref="I438:J438 I440:J442 I445:J446 I449:J450 I453:J454 I457:J458 H436:H446 H448:H450 H452:H454 H456:H458">
    <cfRule type="containsText" dxfId="1479" priority="1479" operator="containsText" text="F">
      <formula>NOT(ISERROR(SEARCH("F",H436)))</formula>
    </cfRule>
    <cfRule type="containsText" dxfId="1478" priority="1480" operator="containsText" text="G">
      <formula>NOT(ISERROR(SEARCH("G",H436)))</formula>
    </cfRule>
  </conditionalFormatting>
  <conditionalFormatting sqref="G436:G446 G448:G450 G452:G454 G456:G458">
    <cfRule type="cellIs" dxfId="1477" priority="1477" operator="lessThan">
      <formula>1.5</formula>
    </cfRule>
    <cfRule type="cellIs" dxfId="1476" priority="1478" operator="greaterThan">
      <formula>1.5</formula>
    </cfRule>
  </conditionalFormatting>
  <conditionalFormatting sqref="K436:K446 K448:K450 K452:K454 K456:K458">
    <cfRule type="cellIs" dxfId="1475" priority="1476" operator="greaterThan">
      <formula>200</formula>
    </cfRule>
  </conditionalFormatting>
  <conditionalFormatting sqref="H447">
    <cfRule type="containsText" dxfId="1474" priority="1474" operator="containsText" text="F">
      <formula>NOT(ISERROR(SEARCH("F",H447)))</formula>
    </cfRule>
    <cfRule type="containsText" dxfId="1473" priority="1475" operator="containsText" text="G">
      <formula>NOT(ISERROR(SEARCH("G",H447)))</formula>
    </cfRule>
  </conditionalFormatting>
  <conditionalFormatting sqref="G447">
    <cfRule type="cellIs" dxfId="1472" priority="1472" operator="lessThan">
      <formula>1.5</formula>
    </cfRule>
    <cfRule type="cellIs" dxfId="1471" priority="1473" operator="greaterThan">
      <formula>1.5</formula>
    </cfRule>
  </conditionalFormatting>
  <conditionalFormatting sqref="K447">
    <cfRule type="cellIs" dxfId="1470" priority="1471" operator="greaterThan">
      <formula>200</formula>
    </cfRule>
  </conditionalFormatting>
  <conditionalFormatting sqref="H451">
    <cfRule type="containsText" dxfId="1469" priority="1469" operator="containsText" text="F">
      <formula>NOT(ISERROR(SEARCH("F",H451)))</formula>
    </cfRule>
    <cfRule type="containsText" dxfId="1468" priority="1470" operator="containsText" text="G">
      <formula>NOT(ISERROR(SEARCH("G",H451)))</formula>
    </cfRule>
  </conditionalFormatting>
  <conditionalFormatting sqref="G451">
    <cfRule type="cellIs" dxfId="1467" priority="1467" operator="lessThan">
      <formula>1.5</formula>
    </cfRule>
    <cfRule type="cellIs" dxfId="1466" priority="1468" operator="greaterThan">
      <formula>1.5</formula>
    </cfRule>
  </conditionalFormatting>
  <conditionalFormatting sqref="K451">
    <cfRule type="cellIs" dxfId="1465" priority="1466" operator="greaterThan">
      <formula>200</formula>
    </cfRule>
  </conditionalFormatting>
  <conditionalFormatting sqref="H455">
    <cfRule type="containsText" dxfId="1464" priority="1464" operator="containsText" text="F">
      <formula>NOT(ISERROR(SEARCH("F",H455)))</formula>
    </cfRule>
    <cfRule type="containsText" dxfId="1463" priority="1465" operator="containsText" text="G">
      <formula>NOT(ISERROR(SEARCH("G",H455)))</formula>
    </cfRule>
  </conditionalFormatting>
  <conditionalFormatting sqref="G455">
    <cfRule type="cellIs" dxfId="1462" priority="1462" operator="lessThan">
      <formula>1.5</formula>
    </cfRule>
    <cfRule type="cellIs" dxfId="1461" priority="1463" operator="greaterThan">
      <formula>1.5</formula>
    </cfRule>
  </conditionalFormatting>
  <conditionalFormatting sqref="K455">
    <cfRule type="cellIs" dxfId="1460" priority="1461" operator="greaterThan">
      <formula>200</formula>
    </cfRule>
  </conditionalFormatting>
  <conditionalFormatting sqref="H459">
    <cfRule type="containsText" dxfId="1459" priority="1459" operator="containsText" text="F">
      <formula>NOT(ISERROR(SEARCH("F",H459)))</formula>
    </cfRule>
    <cfRule type="containsText" dxfId="1458" priority="1460" operator="containsText" text="G">
      <formula>NOT(ISERROR(SEARCH("G",H459)))</formula>
    </cfRule>
  </conditionalFormatting>
  <conditionalFormatting sqref="G459">
    <cfRule type="cellIs" dxfId="1457" priority="1457" operator="lessThan">
      <formula>1.5</formula>
    </cfRule>
    <cfRule type="cellIs" dxfId="1456" priority="1458" operator="greaterThan">
      <formula>1.5</formula>
    </cfRule>
  </conditionalFormatting>
  <conditionalFormatting sqref="K459">
    <cfRule type="cellIs" dxfId="1455" priority="1456" operator="greaterThan">
      <formula>200</formula>
    </cfRule>
  </conditionalFormatting>
  <conditionalFormatting sqref="I462:J462 I464:J466 I469:J470 I473:J474 I477:J478 I481:J482 H460:H470 H472:H474 H476:H478 H480:H482">
    <cfRule type="containsText" dxfId="1454" priority="1454" operator="containsText" text="F">
      <formula>NOT(ISERROR(SEARCH("F",H460)))</formula>
    </cfRule>
    <cfRule type="containsText" dxfId="1453" priority="1455" operator="containsText" text="G">
      <formula>NOT(ISERROR(SEARCH("G",H460)))</formula>
    </cfRule>
  </conditionalFormatting>
  <conditionalFormatting sqref="G460:G470 G472:G474 G476:G478 G480:G482">
    <cfRule type="cellIs" dxfId="1452" priority="1452" operator="lessThan">
      <formula>1.5</formula>
    </cfRule>
    <cfRule type="cellIs" dxfId="1451" priority="1453" operator="greaterThan">
      <formula>1.5</formula>
    </cfRule>
  </conditionalFormatting>
  <conditionalFormatting sqref="K460:K470 K472:K474 K476:K478 K480:K482">
    <cfRule type="cellIs" dxfId="1450" priority="1451" operator="greaterThan">
      <formula>200</formula>
    </cfRule>
  </conditionalFormatting>
  <conditionalFormatting sqref="H471">
    <cfRule type="containsText" dxfId="1449" priority="1449" operator="containsText" text="F">
      <formula>NOT(ISERROR(SEARCH("F",H471)))</formula>
    </cfRule>
    <cfRule type="containsText" dxfId="1448" priority="1450" operator="containsText" text="G">
      <formula>NOT(ISERROR(SEARCH("G",H471)))</formula>
    </cfRule>
  </conditionalFormatting>
  <conditionalFormatting sqref="G471">
    <cfRule type="cellIs" dxfId="1447" priority="1447" operator="lessThan">
      <formula>1.5</formula>
    </cfRule>
    <cfRule type="cellIs" dxfId="1446" priority="1448" operator="greaterThan">
      <formula>1.5</formula>
    </cfRule>
  </conditionalFormatting>
  <conditionalFormatting sqref="K471">
    <cfRule type="cellIs" dxfId="1445" priority="1446" operator="greaterThan">
      <formula>200</formula>
    </cfRule>
  </conditionalFormatting>
  <conditionalFormatting sqref="H475">
    <cfRule type="containsText" dxfId="1444" priority="1444" operator="containsText" text="F">
      <formula>NOT(ISERROR(SEARCH("F",H475)))</formula>
    </cfRule>
    <cfRule type="containsText" dxfId="1443" priority="1445" operator="containsText" text="G">
      <formula>NOT(ISERROR(SEARCH("G",H475)))</formula>
    </cfRule>
  </conditionalFormatting>
  <conditionalFormatting sqref="G475">
    <cfRule type="cellIs" dxfId="1442" priority="1442" operator="lessThan">
      <formula>1.5</formula>
    </cfRule>
    <cfRule type="cellIs" dxfId="1441" priority="1443" operator="greaterThan">
      <formula>1.5</formula>
    </cfRule>
  </conditionalFormatting>
  <conditionalFormatting sqref="K475">
    <cfRule type="cellIs" dxfId="1440" priority="1441" operator="greaterThan">
      <formula>200</formula>
    </cfRule>
  </conditionalFormatting>
  <conditionalFormatting sqref="H479">
    <cfRule type="containsText" dxfId="1439" priority="1439" operator="containsText" text="F">
      <formula>NOT(ISERROR(SEARCH("F",H479)))</formula>
    </cfRule>
    <cfRule type="containsText" dxfId="1438" priority="1440" operator="containsText" text="G">
      <formula>NOT(ISERROR(SEARCH("G",H479)))</formula>
    </cfRule>
  </conditionalFormatting>
  <conditionalFormatting sqref="G479">
    <cfRule type="cellIs" dxfId="1437" priority="1437" operator="lessThan">
      <formula>1.5</formula>
    </cfRule>
    <cfRule type="cellIs" dxfId="1436" priority="1438" operator="greaterThan">
      <formula>1.5</formula>
    </cfRule>
  </conditionalFormatting>
  <conditionalFormatting sqref="K479">
    <cfRule type="cellIs" dxfId="1435" priority="1436" operator="greaterThan">
      <formula>200</formula>
    </cfRule>
  </conditionalFormatting>
  <conditionalFormatting sqref="H483">
    <cfRule type="containsText" dxfId="1434" priority="1434" operator="containsText" text="F">
      <formula>NOT(ISERROR(SEARCH("F",H483)))</formula>
    </cfRule>
    <cfRule type="containsText" dxfId="1433" priority="1435" operator="containsText" text="G">
      <formula>NOT(ISERROR(SEARCH("G",H483)))</formula>
    </cfRule>
  </conditionalFormatting>
  <conditionalFormatting sqref="G483">
    <cfRule type="cellIs" dxfId="1432" priority="1432" operator="lessThan">
      <formula>1.5</formula>
    </cfRule>
    <cfRule type="cellIs" dxfId="1431" priority="1433" operator="greaterThan">
      <formula>1.5</formula>
    </cfRule>
  </conditionalFormatting>
  <conditionalFormatting sqref="K483">
    <cfRule type="cellIs" dxfId="1430" priority="1431" operator="greaterThan">
      <formula>200</formula>
    </cfRule>
  </conditionalFormatting>
  <conditionalFormatting sqref="I486:J486 I488:J490 I493:J494 I497:J498 I501:J502 I505:J506 H484:H494 H496:H498 H500:H502 H504:H506">
    <cfRule type="containsText" dxfId="1429" priority="1429" operator="containsText" text="F">
      <formula>NOT(ISERROR(SEARCH("F",H484)))</formula>
    </cfRule>
    <cfRule type="containsText" dxfId="1428" priority="1430" operator="containsText" text="G">
      <formula>NOT(ISERROR(SEARCH("G",H484)))</formula>
    </cfRule>
  </conditionalFormatting>
  <conditionalFormatting sqref="G484:G494 G496:G498 G500:G502 G504:G506">
    <cfRule type="cellIs" dxfId="1427" priority="1427" operator="lessThan">
      <formula>1.5</formula>
    </cfRule>
    <cfRule type="cellIs" dxfId="1426" priority="1428" operator="greaterThan">
      <formula>1.5</formula>
    </cfRule>
  </conditionalFormatting>
  <conditionalFormatting sqref="K484:K494 K496:K498 K500:K502 K504:K506">
    <cfRule type="cellIs" dxfId="1425" priority="1426" operator="greaterThan">
      <formula>200</formula>
    </cfRule>
  </conditionalFormatting>
  <conditionalFormatting sqref="H495">
    <cfRule type="containsText" dxfId="1424" priority="1424" operator="containsText" text="F">
      <formula>NOT(ISERROR(SEARCH("F",H495)))</formula>
    </cfRule>
    <cfRule type="containsText" dxfId="1423" priority="1425" operator="containsText" text="G">
      <formula>NOT(ISERROR(SEARCH("G",H495)))</formula>
    </cfRule>
  </conditionalFormatting>
  <conditionalFormatting sqref="G495">
    <cfRule type="cellIs" dxfId="1422" priority="1422" operator="lessThan">
      <formula>1.5</formula>
    </cfRule>
    <cfRule type="cellIs" dxfId="1421" priority="1423" operator="greaterThan">
      <formula>1.5</formula>
    </cfRule>
  </conditionalFormatting>
  <conditionalFormatting sqref="K495">
    <cfRule type="cellIs" dxfId="1420" priority="1421" operator="greaterThan">
      <formula>200</formula>
    </cfRule>
  </conditionalFormatting>
  <conditionalFormatting sqref="H499">
    <cfRule type="containsText" dxfId="1419" priority="1419" operator="containsText" text="F">
      <formula>NOT(ISERROR(SEARCH("F",H499)))</formula>
    </cfRule>
    <cfRule type="containsText" dxfId="1418" priority="1420" operator="containsText" text="G">
      <formula>NOT(ISERROR(SEARCH("G",H499)))</formula>
    </cfRule>
  </conditionalFormatting>
  <conditionalFormatting sqref="G499">
    <cfRule type="cellIs" dxfId="1417" priority="1417" operator="lessThan">
      <formula>1.5</formula>
    </cfRule>
    <cfRule type="cellIs" dxfId="1416" priority="1418" operator="greaterThan">
      <formula>1.5</formula>
    </cfRule>
  </conditionalFormatting>
  <conditionalFormatting sqref="K499">
    <cfRule type="cellIs" dxfId="1415" priority="1416" operator="greaterThan">
      <formula>200</formula>
    </cfRule>
  </conditionalFormatting>
  <conditionalFormatting sqref="H503">
    <cfRule type="containsText" dxfId="1414" priority="1414" operator="containsText" text="F">
      <formula>NOT(ISERROR(SEARCH("F",H503)))</formula>
    </cfRule>
    <cfRule type="containsText" dxfId="1413" priority="1415" operator="containsText" text="G">
      <formula>NOT(ISERROR(SEARCH("G",H503)))</formula>
    </cfRule>
  </conditionalFormatting>
  <conditionalFormatting sqref="G503">
    <cfRule type="cellIs" dxfId="1412" priority="1412" operator="lessThan">
      <formula>1.5</formula>
    </cfRule>
    <cfRule type="cellIs" dxfId="1411" priority="1413" operator="greaterThan">
      <formula>1.5</formula>
    </cfRule>
  </conditionalFormatting>
  <conditionalFormatting sqref="K503">
    <cfRule type="cellIs" dxfId="1410" priority="1411" operator="greaterThan">
      <formula>200</formula>
    </cfRule>
  </conditionalFormatting>
  <conditionalFormatting sqref="H507">
    <cfRule type="containsText" dxfId="1409" priority="1409" operator="containsText" text="F">
      <formula>NOT(ISERROR(SEARCH("F",H507)))</formula>
    </cfRule>
    <cfRule type="containsText" dxfId="1408" priority="1410" operator="containsText" text="G">
      <formula>NOT(ISERROR(SEARCH("G",H507)))</formula>
    </cfRule>
  </conditionalFormatting>
  <conditionalFormatting sqref="G507">
    <cfRule type="cellIs" dxfId="1407" priority="1407" operator="lessThan">
      <formula>1.5</formula>
    </cfRule>
    <cfRule type="cellIs" dxfId="1406" priority="1408" operator="greaterThan">
      <formula>1.5</formula>
    </cfRule>
  </conditionalFormatting>
  <conditionalFormatting sqref="K507">
    <cfRule type="cellIs" dxfId="1405" priority="1406" operator="greaterThan">
      <formula>200</formula>
    </cfRule>
  </conditionalFormatting>
  <conditionalFormatting sqref="I510:J510 I512:J514 I517:J518 I521:J522 I525:J526 I529:J530 H508:H518 H520:H522 H524:H526 H528:H530">
    <cfRule type="containsText" dxfId="1404" priority="1404" operator="containsText" text="F">
      <formula>NOT(ISERROR(SEARCH("F",H508)))</formula>
    </cfRule>
    <cfRule type="containsText" dxfId="1403" priority="1405" operator="containsText" text="G">
      <formula>NOT(ISERROR(SEARCH("G",H508)))</formula>
    </cfRule>
  </conditionalFormatting>
  <conditionalFormatting sqref="G508:G518 G520:G522 G524:G526 G528:G530">
    <cfRule type="cellIs" dxfId="1402" priority="1402" operator="lessThan">
      <formula>1.5</formula>
    </cfRule>
    <cfRule type="cellIs" dxfId="1401" priority="1403" operator="greaterThan">
      <formula>1.5</formula>
    </cfRule>
  </conditionalFormatting>
  <conditionalFormatting sqref="K508:K518 K520:K522 K524:K526 K528:K530">
    <cfRule type="cellIs" dxfId="1400" priority="1401" operator="greaterThan">
      <formula>200</formula>
    </cfRule>
  </conditionalFormatting>
  <conditionalFormatting sqref="H519">
    <cfRule type="containsText" dxfId="1399" priority="1399" operator="containsText" text="F">
      <formula>NOT(ISERROR(SEARCH("F",H519)))</formula>
    </cfRule>
    <cfRule type="containsText" dxfId="1398" priority="1400" operator="containsText" text="G">
      <formula>NOT(ISERROR(SEARCH("G",H519)))</formula>
    </cfRule>
  </conditionalFormatting>
  <conditionalFormatting sqref="G519">
    <cfRule type="cellIs" dxfId="1397" priority="1397" operator="lessThan">
      <formula>1.5</formula>
    </cfRule>
    <cfRule type="cellIs" dxfId="1396" priority="1398" operator="greaterThan">
      <formula>1.5</formula>
    </cfRule>
  </conditionalFormatting>
  <conditionalFormatting sqref="K519">
    <cfRule type="cellIs" dxfId="1395" priority="1396" operator="greaterThan">
      <formula>200</formula>
    </cfRule>
  </conditionalFormatting>
  <conditionalFormatting sqref="H523">
    <cfRule type="containsText" dxfId="1394" priority="1394" operator="containsText" text="F">
      <formula>NOT(ISERROR(SEARCH("F",H523)))</formula>
    </cfRule>
    <cfRule type="containsText" dxfId="1393" priority="1395" operator="containsText" text="G">
      <formula>NOT(ISERROR(SEARCH("G",H523)))</formula>
    </cfRule>
  </conditionalFormatting>
  <conditionalFormatting sqref="G523">
    <cfRule type="cellIs" dxfId="1392" priority="1392" operator="lessThan">
      <formula>1.5</formula>
    </cfRule>
    <cfRule type="cellIs" dxfId="1391" priority="1393" operator="greaterThan">
      <formula>1.5</formula>
    </cfRule>
  </conditionalFormatting>
  <conditionalFormatting sqref="K523">
    <cfRule type="cellIs" dxfId="1390" priority="1391" operator="greaterThan">
      <formula>200</formula>
    </cfRule>
  </conditionalFormatting>
  <conditionalFormatting sqref="H527">
    <cfRule type="containsText" dxfId="1389" priority="1389" operator="containsText" text="F">
      <formula>NOT(ISERROR(SEARCH("F",H527)))</formula>
    </cfRule>
    <cfRule type="containsText" dxfId="1388" priority="1390" operator="containsText" text="G">
      <formula>NOT(ISERROR(SEARCH("G",H527)))</formula>
    </cfRule>
  </conditionalFormatting>
  <conditionalFormatting sqref="G527">
    <cfRule type="cellIs" dxfId="1387" priority="1387" operator="lessThan">
      <formula>1.5</formula>
    </cfRule>
    <cfRule type="cellIs" dxfId="1386" priority="1388" operator="greaterThan">
      <formula>1.5</formula>
    </cfRule>
  </conditionalFormatting>
  <conditionalFormatting sqref="K527">
    <cfRule type="cellIs" dxfId="1385" priority="1386" operator="greaterThan">
      <formula>200</formula>
    </cfRule>
  </conditionalFormatting>
  <conditionalFormatting sqref="H531">
    <cfRule type="containsText" dxfId="1384" priority="1384" operator="containsText" text="F">
      <formula>NOT(ISERROR(SEARCH("F",H531)))</formula>
    </cfRule>
    <cfRule type="containsText" dxfId="1383" priority="1385" operator="containsText" text="G">
      <formula>NOT(ISERROR(SEARCH("G",H531)))</formula>
    </cfRule>
  </conditionalFormatting>
  <conditionalFormatting sqref="G531">
    <cfRule type="cellIs" dxfId="1382" priority="1382" operator="lessThan">
      <formula>1.5</formula>
    </cfRule>
    <cfRule type="cellIs" dxfId="1381" priority="1383" operator="greaterThan">
      <formula>1.5</formula>
    </cfRule>
  </conditionalFormatting>
  <conditionalFormatting sqref="K531">
    <cfRule type="cellIs" dxfId="1380" priority="1381" operator="greaterThan">
      <formula>200</formula>
    </cfRule>
  </conditionalFormatting>
  <conditionalFormatting sqref="I534:J534 I536:J538 I541:J542 I545:J546 I549:J550 I553:J554 H532:H542 H544:H546 H548:H550 H552:H554">
    <cfRule type="containsText" dxfId="1379" priority="1379" operator="containsText" text="F">
      <formula>NOT(ISERROR(SEARCH("F",H532)))</formula>
    </cfRule>
    <cfRule type="containsText" dxfId="1378" priority="1380" operator="containsText" text="G">
      <formula>NOT(ISERROR(SEARCH("G",H532)))</formula>
    </cfRule>
  </conditionalFormatting>
  <conditionalFormatting sqref="G532:G542 G544:G546 G548:G550 G552:G554">
    <cfRule type="cellIs" dxfId="1377" priority="1377" operator="lessThan">
      <formula>1.5</formula>
    </cfRule>
    <cfRule type="cellIs" dxfId="1376" priority="1378" operator="greaterThan">
      <formula>1.5</formula>
    </cfRule>
  </conditionalFormatting>
  <conditionalFormatting sqref="K532:K542 K544:K546 K548:K550 K552:K554">
    <cfRule type="cellIs" dxfId="1375" priority="1376" operator="greaterThan">
      <formula>200</formula>
    </cfRule>
  </conditionalFormatting>
  <conditionalFormatting sqref="H543">
    <cfRule type="containsText" dxfId="1374" priority="1374" operator="containsText" text="F">
      <formula>NOT(ISERROR(SEARCH("F",H543)))</formula>
    </cfRule>
    <cfRule type="containsText" dxfId="1373" priority="1375" operator="containsText" text="G">
      <formula>NOT(ISERROR(SEARCH("G",H543)))</formula>
    </cfRule>
  </conditionalFormatting>
  <conditionalFormatting sqref="G543">
    <cfRule type="cellIs" dxfId="1372" priority="1372" operator="lessThan">
      <formula>1.5</formula>
    </cfRule>
    <cfRule type="cellIs" dxfId="1371" priority="1373" operator="greaterThan">
      <formula>1.5</formula>
    </cfRule>
  </conditionalFormatting>
  <conditionalFormatting sqref="K543">
    <cfRule type="cellIs" dxfId="1370" priority="1371" operator="greaterThan">
      <formula>200</formula>
    </cfRule>
  </conditionalFormatting>
  <conditionalFormatting sqref="H547">
    <cfRule type="containsText" dxfId="1369" priority="1369" operator="containsText" text="F">
      <formula>NOT(ISERROR(SEARCH("F",H547)))</formula>
    </cfRule>
    <cfRule type="containsText" dxfId="1368" priority="1370" operator="containsText" text="G">
      <formula>NOT(ISERROR(SEARCH("G",H547)))</formula>
    </cfRule>
  </conditionalFormatting>
  <conditionalFormatting sqref="G547">
    <cfRule type="cellIs" dxfId="1367" priority="1367" operator="lessThan">
      <formula>1.5</formula>
    </cfRule>
    <cfRule type="cellIs" dxfId="1366" priority="1368" operator="greaterThan">
      <formula>1.5</formula>
    </cfRule>
  </conditionalFormatting>
  <conditionalFormatting sqref="K547">
    <cfRule type="cellIs" dxfId="1365" priority="1366" operator="greaterThan">
      <formula>200</formula>
    </cfRule>
  </conditionalFormatting>
  <conditionalFormatting sqref="H551">
    <cfRule type="containsText" dxfId="1364" priority="1364" operator="containsText" text="F">
      <formula>NOT(ISERROR(SEARCH("F",H551)))</formula>
    </cfRule>
    <cfRule type="containsText" dxfId="1363" priority="1365" operator="containsText" text="G">
      <formula>NOT(ISERROR(SEARCH("G",H551)))</formula>
    </cfRule>
  </conditionalFormatting>
  <conditionalFormatting sqref="G551">
    <cfRule type="cellIs" dxfId="1362" priority="1362" operator="lessThan">
      <formula>1.5</formula>
    </cfRule>
    <cfRule type="cellIs" dxfId="1361" priority="1363" operator="greaterThan">
      <formula>1.5</formula>
    </cfRule>
  </conditionalFormatting>
  <conditionalFormatting sqref="K551">
    <cfRule type="cellIs" dxfId="1360" priority="1361" operator="greaterThan">
      <formula>200</formula>
    </cfRule>
  </conditionalFormatting>
  <conditionalFormatting sqref="H555">
    <cfRule type="containsText" dxfId="1359" priority="1359" operator="containsText" text="F">
      <formula>NOT(ISERROR(SEARCH("F",H555)))</formula>
    </cfRule>
    <cfRule type="containsText" dxfId="1358" priority="1360" operator="containsText" text="G">
      <formula>NOT(ISERROR(SEARCH("G",H555)))</formula>
    </cfRule>
  </conditionalFormatting>
  <conditionalFormatting sqref="G555">
    <cfRule type="cellIs" dxfId="1357" priority="1357" operator="lessThan">
      <formula>1.5</formula>
    </cfRule>
    <cfRule type="cellIs" dxfId="1356" priority="1358" operator="greaterThan">
      <formula>1.5</formula>
    </cfRule>
  </conditionalFormatting>
  <conditionalFormatting sqref="K555">
    <cfRule type="cellIs" dxfId="1355" priority="1356" operator="greaterThan">
      <formula>200</formula>
    </cfRule>
  </conditionalFormatting>
  <conditionalFormatting sqref="I558:J558 I560:J562 I565:J566 I569:J570 I573:J574 I577:J578 H556:H566 H568:H570 H572:H574 H576:H578">
    <cfRule type="containsText" dxfId="1354" priority="1354" operator="containsText" text="F">
      <formula>NOT(ISERROR(SEARCH("F",H556)))</formula>
    </cfRule>
    <cfRule type="containsText" dxfId="1353" priority="1355" operator="containsText" text="G">
      <formula>NOT(ISERROR(SEARCH("G",H556)))</formula>
    </cfRule>
  </conditionalFormatting>
  <conditionalFormatting sqref="G556:G566 G568:G570 G572:G574 G576:G578">
    <cfRule type="cellIs" dxfId="1352" priority="1352" operator="lessThan">
      <formula>1.5</formula>
    </cfRule>
    <cfRule type="cellIs" dxfId="1351" priority="1353" operator="greaterThan">
      <formula>1.5</formula>
    </cfRule>
  </conditionalFormatting>
  <conditionalFormatting sqref="K556:K566 K568:K570 K572:K574 K576:K578">
    <cfRule type="cellIs" dxfId="1350" priority="1351" operator="greaterThan">
      <formula>200</formula>
    </cfRule>
  </conditionalFormatting>
  <conditionalFormatting sqref="H567">
    <cfRule type="containsText" dxfId="1349" priority="1349" operator="containsText" text="F">
      <formula>NOT(ISERROR(SEARCH("F",H567)))</formula>
    </cfRule>
    <cfRule type="containsText" dxfId="1348" priority="1350" operator="containsText" text="G">
      <formula>NOT(ISERROR(SEARCH("G",H567)))</formula>
    </cfRule>
  </conditionalFormatting>
  <conditionalFormatting sqref="G567">
    <cfRule type="cellIs" dxfId="1347" priority="1347" operator="lessThan">
      <formula>1.5</formula>
    </cfRule>
    <cfRule type="cellIs" dxfId="1346" priority="1348" operator="greaterThan">
      <formula>1.5</formula>
    </cfRule>
  </conditionalFormatting>
  <conditionalFormatting sqref="K567">
    <cfRule type="cellIs" dxfId="1345" priority="1346" operator="greaterThan">
      <formula>200</formula>
    </cfRule>
  </conditionalFormatting>
  <conditionalFormatting sqref="H571">
    <cfRule type="containsText" dxfId="1344" priority="1344" operator="containsText" text="F">
      <formula>NOT(ISERROR(SEARCH("F",H571)))</formula>
    </cfRule>
    <cfRule type="containsText" dxfId="1343" priority="1345" operator="containsText" text="G">
      <formula>NOT(ISERROR(SEARCH("G",H571)))</formula>
    </cfRule>
  </conditionalFormatting>
  <conditionalFormatting sqref="G571">
    <cfRule type="cellIs" dxfId="1342" priority="1342" operator="lessThan">
      <formula>1.5</formula>
    </cfRule>
    <cfRule type="cellIs" dxfId="1341" priority="1343" operator="greaterThan">
      <formula>1.5</formula>
    </cfRule>
  </conditionalFormatting>
  <conditionalFormatting sqref="K571">
    <cfRule type="cellIs" dxfId="1340" priority="1341" operator="greaterThan">
      <formula>200</formula>
    </cfRule>
  </conditionalFormatting>
  <conditionalFormatting sqref="H575">
    <cfRule type="containsText" dxfId="1339" priority="1339" operator="containsText" text="F">
      <formula>NOT(ISERROR(SEARCH("F",H575)))</formula>
    </cfRule>
    <cfRule type="containsText" dxfId="1338" priority="1340" operator="containsText" text="G">
      <formula>NOT(ISERROR(SEARCH("G",H575)))</formula>
    </cfRule>
  </conditionalFormatting>
  <conditionalFormatting sqref="G575">
    <cfRule type="cellIs" dxfId="1337" priority="1337" operator="lessThan">
      <formula>1.5</formula>
    </cfRule>
    <cfRule type="cellIs" dxfId="1336" priority="1338" operator="greaterThan">
      <formula>1.5</formula>
    </cfRule>
  </conditionalFormatting>
  <conditionalFormatting sqref="K575">
    <cfRule type="cellIs" dxfId="1335" priority="1336" operator="greaterThan">
      <formula>200</formula>
    </cfRule>
  </conditionalFormatting>
  <conditionalFormatting sqref="H579">
    <cfRule type="containsText" dxfId="1334" priority="1334" operator="containsText" text="F">
      <formula>NOT(ISERROR(SEARCH("F",H579)))</formula>
    </cfRule>
    <cfRule type="containsText" dxfId="1333" priority="1335" operator="containsText" text="G">
      <formula>NOT(ISERROR(SEARCH("G",H579)))</formula>
    </cfRule>
  </conditionalFormatting>
  <conditionalFormatting sqref="G579">
    <cfRule type="cellIs" dxfId="1332" priority="1332" operator="lessThan">
      <formula>1.5</formula>
    </cfRule>
    <cfRule type="cellIs" dxfId="1331" priority="1333" operator="greaterThan">
      <formula>1.5</formula>
    </cfRule>
  </conditionalFormatting>
  <conditionalFormatting sqref="K579">
    <cfRule type="cellIs" dxfId="1330" priority="1331" operator="greaterThan">
      <formula>200</formula>
    </cfRule>
  </conditionalFormatting>
  <conditionalFormatting sqref="I582:J582 I584:J586 I589:J590 I593:J594 I597:J598 I601:J602 H580:H590 H592:H594 H596:H598 H600:H602">
    <cfRule type="containsText" dxfId="1329" priority="1329" operator="containsText" text="F">
      <formula>NOT(ISERROR(SEARCH("F",H580)))</formula>
    </cfRule>
    <cfRule type="containsText" dxfId="1328" priority="1330" operator="containsText" text="G">
      <formula>NOT(ISERROR(SEARCH("G",H580)))</formula>
    </cfRule>
  </conditionalFormatting>
  <conditionalFormatting sqref="G580:G590 G592:G594 G596:G598 G600:G602">
    <cfRule type="cellIs" dxfId="1327" priority="1327" operator="lessThan">
      <formula>1.5</formula>
    </cfRule>
    <cfRule type="cellIs" dxfId="1326" priority="1328" operator="greaterThan">
      <formula>1.5</formula>
    </cfRule>
  </conditionalFormatting>
  <conditionalFormatting sqref="K580:K590 K592:K594 K596:K598 K600:K602">
    <cfRule type="cellIs" dxfId="1325" priority="1326" operator="greaterThan">
      <formula>200</formula>
    </cfRule>
  </conditionalFormatting>
  <conditionalFormatting sqref="H591">
    <cfRule type="containsText" dxfId="1324" priority="1324" operator="containsText" text="F">
      <formula>NOT(ISERROR(SEARCH("F",H591)))</formula>
    </cfRule>
    <cfRule type="containsText" dxfId="1323" priority="1325" operator="containsText" text="G">
      <formula>NOT(ISERROR(SEARCH("G",H591)))</formula>
    </cfRule>
  </conditionalFormatting>
  <conditionalFormatting sqref="G591">
    <cfRule type="cellIs" dxfId="1322" priority="1322" operator="lessThan">
      <formula>1.5</formula>
    </cfRule>
    <cfRule type="cellIs" dxfId="1321" priority="1323" operator="greaterThan">
      <formula>1.5</formula>
    </cfRule>
  </conditionalFormatting>
  <conditionalFormatting sqref="K591">
    <cfRule type="cellIs" dxfId="1320" priority="1321" operator="greaterThan">
      <formula>200</formula>
    </cfRule>
  </conditionalFormatting>
  <conditionalFormatting sqref="H595">
    <cfRule type="containsText" dxfId="1319" priority="1319" operator="containsText" text="F">
      <formula>NOT(ISERROR(SEARCH("F",H595)))</formula>
    </cfRule>
    <cfRule type="containsText" dxfId="1318" priority="1320" operator="containsText" text="G">
      <formula>NOT(ISERROR(SEARCH("G",H595)))</formula>
    </cfRule>
  </conditionalFormatting>
  <conditionalFormatting sqref="G595">
    <cfRule type="cellIs" dxfId="1317" priority="1317" operator="lessThan">
      <formula>1.5</formula>
    </cfRule>
    <cfRule type="cellIs" dxfId="1316" priority="1318" operator="greaterThan">
      <formula>1.5</formula>
    </cfRule>
  </conditionalFormatting>
  <conditionalFormatting sqref="K595">
    <cfRule type="cellIs" dxfId="1315" priority="1316" operator="greaterThan">
      <formula>200</formula>
    </cfRule>
  </conditionalFormatting>
  <conditionalFormatting sqref="H599">
    <cfRule type="containsText" dxfId="1314" priority="1314" operator="containsText" text="F">
      <formula>NOT(ISERROR(SEARCH("F",H599)))</formula>
    </cfRule>
    <cfRule type="containsText" dxfId="1313" priority="1315" operator="containsText" text="G">
      <formula>NOT(ISERROR(SEARCH("G",H599)))</formula>
    </cfRule>
  </conditionalFormatting>
  <conditionalFormatting sqref="G599">
    <cfRule type="cellIs" dxfId="1312" priority="1312" operator="lessThan">
      <formula>1.5</formula>
    </cfRule>
    <cfRule type="cellIs" dxfId="1311" priority="1313" operator="greaterThan">
      <formula>1.5</formula>
    </cfRule>
  </conditionalFormatting>
  <conditionalFormatting sqref="K599">
    <cfRule type="cellIs" dxfId="1310" priority="1311" operator="greaterThan">
      <formula>200</formula>
    </cfRule>
  </conditionalFormatting>
  <conditionalFormatting sqref="H603">
    <cfRule type="containsText" dxfId="1309" priority="1309" operator="containsText" text="F">
      <formula>NOT(ISERROR(SEARCH("F",H603)))</formula>
    </cfRule>
    <cfRule type="containsText" dxfId="1308" priority="1310" operator="containsText" text="G">
      <formula>NOT(ISERROR(SEARCH("G",H603)))</formula>
    </cfRule>
  </conditionalFormatting>
  <conditionalFormatting sqref="G603">
    <cfRule type="cellIs" dxfId="1307" priority="1307" operator="lessThan">
      <formula>1.5</formula>
    </cfRule>
    <cfRule type="cellIs" dxfId="1306" priority="1308" operator="greaterThan">
      <formula>1.5</formula>
    </cfRule>
  </conditionalFormatting>
  <conditionalFormatting sqref="K603">
    <cfRule type="cellIs" dxfId="1305" priority="1306" operator="greaterThan">
      <formula>200</formula>
    </cfRule>
  </conditionalFormatting>
  <conditionalFormatting sqref="I606:J606 I608:J610 I613:J614 I617:J618 I621:J622 I625:J626 H604:H614 H616:H618 H620:H622 H624:H626">
    <cfRule type="containsText" dxfId="1304" priority="1304" operator="containsText" text="F">
      <formula>NOT(ISERROR(SEARCH("F",H604)))</formula>
    </cfRule>
    <cfRule type="containsText" dxfId="1303" priority="1305" operator="containsText" text="G">
      <formula>NOT(ISERROR(SEARCH("G",H604)))</formula>
    </cfRule>
  </conditionalFormatting>
  <conditionalFormatting sqref="G604:G614 G616:G618 G620:G622 G624:G626">
    <cfRule type="cellIs" dxfId="1302" priority="1302" operator="lessThan">
      <formula>1.5</formula>
    </cfRule>
    <cfRule type="cellIs" dxfId="1301" priority="1303" operator="greaterThan">
      <formula>1.5</formula>
    </cfRule>
  </conditionalFormatting>
  <conditionalFormatting sqref="K604:K614 K616:K618 K620:K622 K624:K626">
    <cfRule type="cellIs" dxfId="1300" priority="1301" operator="greaterThan">
      <formula>200</formula>
    </cfRule>
  </conditionalFormatting>
  <conditionalFormatting sqref="H615">
    <cfRule type="containsText" dxfId="1299" priority="1299" operator="containsText" text="F">
      <formula>NOT(ISERROR(SEARCH("F",H615)))</formula>
    </cfRule>
    <cfRule type="containsText" dxfId="1298" priority="1300" operator="containsText" text="G">
      <formula>NOT(ISERROR(SEARCH("G",H615)))</formula>
    </cfRule>
  </conditionalFormatting>
  <conditionalFormatting sqref="G615">
    <cfRule type="cellIs" dxfId="1297" priority="1297" operator="lessThan">
      <formula>1.5</formula>
    </cfRule>
    <cfRule type="cellIs" dxfId="1296" priority="1298" operator="greaterThan">
      <formula>1.5</formula>
    </cfRule>
  </conditionalFormatting>
  <conditionalFormatting sqref="K615">
    <cfRule type="cellIs" dxfId="1295" priority="1296" operator="greaterThan">
      <formula>200</formula>
    </cfRule>
  </conditionalFormatting>
  <conditionalFormatting sqref="H619">
    <cfRule type="containsText" dxfId="1294" priority="1294" operator="containsText" text="F">
      <formula>NOT(ISERROR(SEARCH("F",H619)))</formula>
    </cfRule>
    <cfRule type="containsText" dxfId="1293" priority="1295" operator="containsText" text="G">
      <formula>NOT(ISERROR(SEARCH("G",H619)))</formula>
    </cfRule>
  </conditionalFormatting>
  <conditionalFormatting sqref="G619">
    <cfRule type="cellIs" dxfId="1292" priority="1292" operator="lessThan">
      <formula>1.5</formula>
    </cfRule>
    <cfRule type="cellIs" dxfId="1291" priority="1293" operator="greaterThan">
      <formula>1.5</formula>
    </cfRule>
  </conditionalFormatting>
  <conditionalFormatting sqref="K619">
    <cfRule type="cellIs" dxfId="1290" priority="1291" operator="greaterThan">
      <formula>200</formula>
    </cfRule>
  </conditionalFormatting>
  <conditionalFormatting sqref="H623">
    <cfRule type="containsText" dxfId="1289" priority="1289" operator="containsText" text="F">
      <formula>NOT(ISERROR(SEARCH("F",H623)))</formula>
    </cfRule>
    <cfRule type="containsText" dxfId="1288" priority="1290" operator="containsText" text="G">
      <formula>NOT(ISERROR(SEARCH("G",H623)))</formula>
    </cfRule>
  </conditionalFormatting>
  <conditionalFormatting sqref="G623">
    <cfRule type="cellIs" dxfId="1287" priority="1287" operator="lessThan">
      <formula>1.5</formula>
    </cfRule>
    <cfRule type="cellIs" dxfId="1286" priority="1288" operator="greaterThan">
      <formula>1.5</formula>
    </cfRule>
  </conditionalFormatting>
  <conditionalFormatting sqref="K623">
    <cfRule type="cellIs" dxfId="1285" priority="1286" operator="greaterThan">
      <formula>200</formula>
    </cfRule>
  </conditionalFormatting>
  <conditionalFormatting sqref="H627">
    <cfRule type="containsText" dxfId="1284" priority="1284" operator="containsText" text="F">
      <formula>NOT(ISERROR(SEARCH("F",H627)))</formula>
    </cfRule>
    <cfRule type="containsText" dxfId="1283" priority="1285" operator="containsText" text="G">
      <formula>NOT(ISERROR(SEARCH("G",H627)))</formula>
    </cfRule>
  </conditionalFormatting>
  <conditionalFormatting sqref="G627">
    <cfRule type="cellIs" dxfId="1282" priority="1282" operator="lessThan">
      <formula>1.5</formula>
    </cfRule>
    <cfRule type="cellIs" dxfId="1281" priority="1283" operator="greaterThan">
      <formula>1.5</formula>
    </cfRule>
  </conditionalFormatting>
  <conditionalFormatting sqref="K627">
    <cfRule type="cellIs" dxfId="1280" priority="1281" operator="greaterThan">
      <formula>200</formula>
    </cfRule>
  </conditionalFormatting>
  <conditionalFormatting sqref="I630:J630 I632:J634 I637:J638 I641:J642 I645:J646 I649:J650 H628:H638 H640:H642 H644:H646 H648:H650">
    <cfRule type="containsText" dxfId="1279" priority="1279" operator="containsText" text="F">
      <formula>NOT(ISERROR(SEARCH("F",H628)))</formula>
    </cfRule>
    <cfRule type="containsText" dxfId="1278" priority="1280" operator="containsText" text="G">
      <formula>NOT(ISERROR(SEARCH("G",H628)))</formula>
    </cfRule>
  </conditionalFormatting>
  <conditionalFormatting sqref="G628:G638 G640:G642 G644:G646 G648:G650">
    <cfRule type="cellIs" dxfId="1277" priority="1277" operator="lessThan">
      <formula>1.5</formula>
    </cfRule>
    <cfRule type="cellIs" dxfId="1276" priority="1278" operator="greaterThan">
      <formula>1.5</formula>
    </cfRule>
  </conditionalFormatting>
  <conditionalFormatting sqref="K628:K638 K640:K642 K644:K646 K648:K650">
    <cfRule type="cellIs" dxfId="1275" priority="1276" operator="greaterThan">
      <formula>200</formula>
    </cfRule>
  </conditionalFormatting>
  <conditionalFormatting sqref="H639">
    <cfRule type="containsText" dxfId="1274" priority="1274" operator="containsText" text="F">
      <formula>NOT(ISERROR(SEARCH("F",H639)))</formula>
    </cfRule>
    <cfRule type="containsText" dxfId="1273" priority="1275" operator="containsText" text="G">
      <formula>NOT(ISERROR(SEARCH("G",H639)))</formula>
    </cfRule>
  </conditionalFormatting>
  <conditionalFormatting sqref="G639">
    <cfRule type="cellIs" dxfId="1272" priority="1272" operator="lessThan">
      <formula>1.5</formula>
    </cfRule>
    <cfRule type="cellIs" dxfId="1271" priority="1273" operator="greaterThan">
      <formula>1.5</formula>
    </cfRule>
  </conditionalFormatting>
  <conditionalFormatting sqref="K639">
    <cfRule type="cellIs" dxfId="1270" priority="1271" operator="greaterThan">
      <formula>200</formula>
    </cfRule>
  </conditionalFormatting>
  <conditionalFormatting sqref="H643">
    <cfRule type="containsText" dxfId="1269" priority="1269" operator="containsText" text="F">
      <formula>NOT(ISERROR(SEARCH("F",H643)))</formula>
    </cfRule>
    <cfRule type="containsText" dxfId="1268" priority="1270" operator="containsText" text="G">
      <formula>NOT(ISERROR(SEARCH("G",H643)))</formula>
    </cfRule>
  </conditionalFormatting>
  <conditionalFormatting sqref="G643">
    <cfRule type="cellIs" dxfId="1267" priority="1267" operator="lessThan">
      <formula>1.5</formula>
    </cfRule>
    <cfRule type="cellIs" dxfId="1266" priority="1268" operator="greaterThan">
      <formula>1.5</formula>
    </cfRule>
  </conditionalFormatting>
  <conditionalFormatting sqref="K643">
    <cfRule type="cellIs" dxfId="1265" priority="1266" operator="greaterThan">
      <formula>200</formula>
    </cfRule>
  </conditionalFormatting>
  <conditionalFormatting sqref="H647">
    <cfRule type="containsText" dxfId="1264" priority="1264" operator="containsText" text="F">
      <formula>NOT(ISERROR(SEARCH("F",H647)))</formula>
    </cfRule>
    <cfRule type="containsText" dxfId="1263" priority="1265" operator="containsText" text="G">
      <formula>NOT(ISERROR(SEARCH("G",H647)))</formula>
    </cfRule>
  </conditionalFormatting>
  <conditionalFormatting sqref="G647">
    <cfRule type="cellIs" dxfId="1262" priority="1262" operator="lessThan">
      <formula>1.5</formula>
    </cfRule>
    <cfRule type="cellIs" dxfId="1261" priority="1263" operator="greaterThan">
      <formula>1.5</formula>
    </cfRule>
  </conditionalFormatting>
  <conditionalFormatting sqref="K647">
    <cfRule type="cellIs" dxfId="1260" priority="1261" operator="greaterThan">
      <formula>200</formula>
    </cfRule>
  </conditionalFormatting>
  <conditionalFormatting sqref="H651">
    <cfRule type="containsText" dxfId="1259" priority="1259" operator="containsText" text="F">
      <formula>NOT(ISERROR(SEARCH("F",H651)))</formula>
    </cfRule>
    <cfRule type="containsText" dxfId="1258" priority="1260" operator="containsText" text="G">
      <formula>NOT(ISERROR(SEARCH("G",H651)))</formula>
    </cfRule>
  </conditionalFormatting>
  <conditionalFormatting sqref="G651">
    <cfRule type="cellIs" dxfId="1257" priority="1257" operator="lessThan">
      <formula>1.5</formula>
    </cfRule>
    <cfRule type="cellIs" dxfId="1256" priority="1258" operator="greaterThan">
      <formula>1.5</formula>
    </cfRule>
  </conditionalFormatting>
  <conditionalFormatting sqref="K651">
    <cfRule type="cellIs" dxfId="1255" priority="1256" operator="greaterThan">
      <formula>200</formula>
    </cfRule>
  </conditionalFormatting>
  <conditionalFormatting sqref="I654:J654 I656:J658 I661:J662 I665:J666 I669:J670 I673:J674 H652:H662 H664:H666 H668:H670 H672:H674">
    <cfRule type="containsText" dxfId="1254" priority="1254" operator="containsText" text="F">
      <formula>NOT(ISERROR(SEARCH("F",H652)))</formula>
    </cfRule>
    <cfRule type="containsText" dxfId="1253" priority="1255" operator="containsText" text="G">
      <formula>NOT(ISERROR(SEARCH("G",H652)))</formula>
    </cfRule>
  </conditionalFormatting>
  <conditionalFormatting sqref="G652:G662 G664:G666 G668:G670 G672:G674">
    <cfRule type="cellIs" dxfId="1252" priority="1252" operator="lessThan">
      <formula>1.5</formula>
    </cfRule>
    <cfRule type="cellIs" dxfId="1251" priority="1253" operator="greaterThan">
      <formula>1.5</formula>
    </cfRule>
  </conditionalFormatting>
  <conditionalFormatting sqref="K652:K662 K664:K666 K668:K670 K672:K674">
    <cfRule type="cellIs" dxfId="1250" priority="1251" operator="greaterThan">
      <formula>200</formula>
    </cfRule>
  </conditionalFormatting>
  <conditionalFormatting sqref="H663">
    <cfRule type="containsText" dxfId="1249" priority="1249" operator="containsText" text="F">
      <formula>NOT(ISERROR(SEARCH("F",H663)))</formula>
    </cfRule>
    <cfRule type="containsText" dxfId="1248" priority="1250" operator="containsText" text="G">
      <formula>NOT(ISERROR(SEARCH("G",H663)))</formula>
    </cfRule>
  </conditionalFormatting>
  <conditionalFormatting sqref="G663">
    <cfRule type="cellIs" dxfId="1247" priority="1247" operator="lessThan">
      <formula>1.5</formula>
    </cfRule>
    <cfRule type="cellIs" dxfId="1246" priority="1248" operator="greaterThan">
      <formula>1.5</formula>
    </cfRule>
  </conditionalFormatting>
  <conditionalFormatting sqref="K663">
    <cfRule type="cellIs" dxfId="1245" priority="1246" operator="greaterThan">
      <formula>200</formula>
    </cfRule>
  </conditionalFormatting>
  <conditionalFormatting sqref="H667">
    <cfRule type="containsText" dxfId="1244" priority="1244" operator="containsText" text="F">
      <formula>NOT(ISERROR(SEARCH("F",H667)))</formula>
    </cfRule>
    <cfRule type="containsText" dxfId="1243" priority="1245" operator="containsText" text="G">
      <formula>NOT(ISERROR(SEARCH("G",H667)))</formula>
    </cfRule>
  </conditionalFormatting>
  <conditionalFormatting sqref="G667">
    <cfRule type="cellIs" dxfId="1242" priority="1242" operator="lessThan">
      <formula>1.5</formula>
    </cfRule>
    <cfRule type="cellIs" dxfId="1241" priority="1243" operator="greaterThan">
      <formula>1.5</formula>
    </cfRule>
  </conditionalFormatting>
  <conditionalFormatting sqref="K667">
    <cfRule type="cellIs" dxfId="1240" priority="1241" operator="greaterThan">
      <formula>200</formula>
    </cfRule>
  </conditionalFormatting>
  <conditionalFormatting sqref="H671">
    <cfRule type="containsText" dxfId="1239" priority="1239" operator="containsText" text="F">
      <formula>NOT(ISERROR(SEARCH("F",H671)))</formula>
    </cfRule>
    <cfRule type="containsText" dxfId="1238" priority="1240" operator="containsText" text="G">
      <formula>NOT(ISERROR(SEARCH("G",H671)))</formula>
    </cfRule>
  </conditionalFormatting>
  <conditionalFormatting sqref="G671">
    <cfRule type="cellIs" dxfId="1237" priority="1237" operator="lessThan">
      <formula>1.5</formula>
    </cfRule>
    <cfRule type="cellIs" dxfId="1236" priority="1238" operator="greaterThan">
      <formula>1.5</formula>
    </cfRule>
  </conditionalFormatting>
  <conditionalFormatting sqref="K671">
    <cfRule type="cellIs" dxfId="1235" priority="1236" operator="greaterThan">
      <formula>200</formula>
    </cfRule>
  </conditionalFormatting>
  <conditionalFormatting sqref="H675">
    <cfRule type="containsText" dxfId="1234" priority="1234" operator="containsText" text="F">
      <formula>NOT(ISERROR(SEARCH("F",H675)))</formula>
    </cfRule>
    <cfRule type="containsText" dxfId="1233" priority="1235" operator="containsText" text="G">
      <formula>NOT(ISERROR(SEARCH("G",H675)))</formula>
    </cfRule>
  </conditionalFormatting>
  <conditionalFormatting sqref="G675">
    <cfRule type="cellIs" dxfId="1232" priority="1232" operator="lessThan">
      <formula>1.5</formula>
    </cfRule>
    <cfRule type="cellIs" dxfId="1231" priority="1233" operator="greaterThan">
      <formula>1.5</formula>
    </cfRule>
  </conditionalFormatting>
  <conditionalFormatting sqref="K675">
    <cfRule type="cellIs" dxfId="1230" priority="1231" operator="greaterThan">
      <formula>200</formula>
    </cfRule>
  </conditionalFormatting>
  <conditionalFormatting sqref="I678:J678 I680:J682 I685:J686 I689:J690 I693:J694 I697:J698 H676:H686 H688:H690 H692:H694 H696:H698">
    <cfRule type="containsText" dxfId="1229" priority="1229" operator="containsText" text="F">
      <formula>NOT(ISERROR(SEARCH("F",H676)))</formula>
    </cfRule>
    <cfRule type="containsText" dxfId="1228" priority="1230" operator="containsText" text="G">
      <formula>NOT(ISERROR(SEARCH("G",H676)))</formula>
    </cfRule>
  </conditionalFormatting>
  <conditionalFormatting sqref="G676:G686 G688:G690 G692:G694 G696:G698">
    <cfRule type="cellIs" dxfId="1227" priority="1227" operator="lessThan">
      <formula>1.5</formula>
    </cfRule>
    <cfRule type="cellIs" dxfId="1226" priority="1228" operator="greaterThan">
      <formula>1.5</formula>
    </cfRule>
  </conditionalFormatting>
  <conditionalFormatting sqref="K676:K686 K688:K690 K692:K694 K696:K698">
    <cfRule type="cellIs" dxfId="1225" priority="1226" operator="greaterThan">
      <formula>200</formula>
    </cfRule>
  </conditionalFormatting>
  <conditionalFormatting sqref="H687">
    <cfRule type="containsText" dxfId="1224" priority="1224" operator="containsText" text="F">
      <formula>NOT(ISERROR(SEARCH("F",H687)))</formula>
    </cfRule>
    <cfRule type="containsText" dxfId="1223" priority="1225" operator="containsText" text="G">
      <formula>NOT(ISERROR(SEARCH("G",H687)))</formula>
    </cfRule>
  </conditionalFormatting>
  <conditionalFormatting sqref="G687">
    <cfRule type="cellIs" dxfId="1222" priority="1222" operator="lessThan">
      <formula>1.5</formula>
    </cfRule>
    <cfRule type="cellIs" dxfId="1221" priority="1223" operator="greaterThan">
      <formula>1.5</formula>
    </cfRule>
  </conditionalFormatting>
  <conditionalFormatting sqref="K687">
    <cfRule type="cellIs" dxfId="1220" priority="1221" operator="greaterThan">
      <formula>200</formula>
    </cfRule>
  </conditionalFormatting>
  <conditionalFormatting sqref="H691">
    <cfRule type="containsText" dxfId="1219" priority="1219" operator="containsText" text="F">
      <formula>NOT(ISERROR(SEARCH("F",H691)))</formula>
    </cfRule>
    <cfRule type="containsText" dxfId="1218" priority="1220" operator="containsText" text="G">
      <formula>NOT(ISERROR(SEARCH("G",H691)))</formula>
    </cfRule>
  </conditionalFormatting>
  <conditionalFormatting sqref="G691">
    <cfRule type="cellIs" dxfId="1217" priority="1217" operator="lessThan">
      <formula>1.5</formula>
    </cfRule>
    <cfRule type="cellIs" dxfId="1216" priority="1218" operator="greaterThan">
      <formula>1.5</formula>
    </cfRule>
  </conditionalFormatting>
  <conditionalFormatting sqref="K691">
    <cfRule type="cellIs" dxfId="1215" priority="1216" operator="greaterThan">
      <formula>200</formula>
    </cfRule>
  </conditionalFormatting>
  <conditionalFormatting sqref="H695">
    <cfRule type="containsText" dxfId="1214" priority="1214" operator="containsText" text="F">
      <formula>NOT(ISERROR(SEARCH("F",H695)))</formula>
    </cfRule>
    <cfRule type="containsText" dxfId="1213" priority="1215" operator="containsText" text="G">
      <formula>NOT(ISERROR(SEARCH("G",H695)))</formula>
    </cfRule>
  </conditionalFormatting>
  <conditionalFormatting sqref="G695">
    <cfRule type="cellIs" dxfId="1212" priority="1212" operator="lessThan">
      <formula>1.5</formula>
    </cfRule>
    <cfRule type="cellIs" dxfId="1211" priority="1213" operator="greaterThan">
      <formula>1.5</formula>
    </cfRule>
  </conditionalFormatting>
  <conditionalFormatting sqref="K695">
    <cfRule type="cellIs" dxfId="1210" priority="1211" operator="greaterThan">
      <formula>200</formula>
    </cfRule>
  </conditionalFormatting>
  <conditionalFormatting sqref="H699">
    <cfRule type="containsText" dxfId="1209" priority="1209" operator="containsText" text="F">
      <formula>NOT(ISERROR(SEARCH("F",H699)))</formula>
    </cfRule>
    <cfRule type="containsText" dxfId="1208" priority="1210" operator="containsText" text="G">
      <formula>NOT(ISERROR(SEARCH("G",H699)))</formula>
    </cfRule>
  </conditionalFormatting>
  <conditionalFormatting sqref="G699">
    <cfRule type="cellIs" dxfId="1207" priority="1207" operator="lessThan">
      <formula>1.5</formula>
    </cfRule>
    <cfRule type="cellIs" dxfId="1206" priority="1208" operator="greaterThan">
      <formula>1.5</formula>
    </cfRule>
  </conditionalFormatting>
  <conditionalFormatting sqref="K699">
    <cfRule type="cellIs" dxfId="1205" priority="1206" operator="greaterThan">
      <formula>200</formula>
    </cfRule>
  </conditionalFormatting>
  <conditionalFormatting sqref="I702:J702 I704:J706 I709:J710 I713:J714 I717:J718 I721:J722 H700:H710 H712:H714 H716:H718 H720:H722">
    <cfRule type="containsText" dxfId="1204" priority="1204" operator="containsText" text="F">
      <formula>NOT(ISERROR(SEARCH("F",H700)))</formula>
    </cfRule>
    <cfRule type="containsText" dxfId="1203" priority="1205" operator="containsText" text="G">
      <formula>NOT(ISERROR(SEARCH("G",H700)))</formula>
    </cfRule>
  </conditionalFormatting>
  <conditionalFormatting sqref="G700:G710 G712:G714 G716:G718 G720:G722">
    <cfRule type="cellIs" dxfId="1202" priority="1202" operator="lessThan">
      <formula>1.5</formula>
    </cfRule>
    <cfRule type="cellIs" dxfId="1201" priority="1203" operator="greaterThan">
      <formula>1.5</formula>
    </cfRule>
  </conditionalFormatting>
  <conditionalFormatting sqref="K700:K710 K712:K714 K716:K718 K720:K722">
    <cfRule type="cellIs" dxfId="1200" priority="1201" operator="greaterThan">
      <formula>200</formula>
    </cfRule>
  </conditionalFormatting>
  <conditionalFormatting sqref="H711">
    <cfRule type="containsText" dxfId="1199" priority="1199" operator="containsText" text="F">
      <formula>NOT(ISERROR(SEARCH("F",H711)))</formula>
    </cfRule>
    <cfRule type="containsText" dxfId="1198" priority="1200" operator="containsText" text="G">
      <formula>NOT(ISERROR(SEARCH("G",H711)))</formula>
    </cfRule>
  </conditionalFormatting>
  <conditionalFormatting sqref="G711">
    <cfRule type="cellIs" dxfId="1197" priority="1197" operator="lessThan">
      <formula>1.5</formula>
    </cfRule>
    <cfRule type="cellIs" dxfId="1196" priority="1198" operator="greaterThan">
      <formula>1.5</formula>
    </cfRule>
  </conditionalFormatting>
  <conditionalFormatting sqref="K711">
    <cfRule type="cellIs" dxfId="1195" priority="1196" operator="greaterThan">
      <formula>200</formula>
    </cfRule>
  </conditionalFormatting>
  <conditionalFormatting sqref="H715">
    <cfRule type="containsText" dxfId="1194" priority="1194" operator="containsText" text="F">
      <formula>NOT(ISERROR(SEARCH("F",H715)))</formula>
    </cfRule>
    <cfRule type="containsText" dxfId="1193" priority="1195" operator="containsText" text="G">
      <formula>NOT(ISERROR(SEARCH("G",H715)))</formula>
    </cfRule>
  </conditionalFormatting>
  <conditionalFormatting sqref="G715">
    <cfRule type="cellIs" dxfId="1192" priority="1192" operator="lessThan">
      <formula>1.5</formula>
    </cfRule>
    <cfRule type="cellIs" dxfId="1191" priority="1193" operator="greaterThan">
      <formula>1.5</formula>
    </cfRule>
  </conditionalFormatting>
  <conditionalFormatting sqref="K715">
    <cfRule type="cellIs" dxfId="1190" priority="1191" operator="greaterThan">
      <formula>200</formula>
    </cfRule>
  </conditionalFormatting>
  <conditionalFormatting sqref="H719">
    <cfRule type="containsText" dxfId="1189" priority="1189" operator="containsText" text="F">
      <formula>NOT(ISERROR(SEARCH("F",H719)))</formula>
    </cfRule>
    <cfRule type="containsText" dxfId="1188" priority="1190" operator="containsText" text="G">
      <formula>NOT(ISERROR(SEARCH("G",H719)))</formula>
    </cfRule>
  </conditionalFormatting>
  <conditionalFormatting sqref="G719">
    <cfRule type="cellIs" dxfId="1187" priority="1187" operator="lessThan">
      <formula>1.5</formula>
    </cfRule>
    <cfRule type="cellIs" dxfId="1186" priority="1188" operator="greaterThan">
      <formula>1.5</formula>
    </cfRule>
  </conditionalFormatting>
  <conditionalFormatting sqref="K719">
    <cfRule type="cellIs" dxfId="1185" priority="1186" operator="greaterThan">
      <formula>200</formula>
    </cfRule>
  </conditionalFormatting>
  <conditionalFormatting sqref="H723">
    <cfRule type="containsText" dxfId="1184" priority="1184" operator="containsText" text="F">
      <formula>NOT(ISERROR(SEARCH("F",H723)))</formula>
    </cfRule>
    <cfRule type="containsText" dxfId="1183" priority="1185" operator="containsText" text="G">
      <formula>NOT(ISERROR(SEARCH("G",H723)))</formula>
    </cfRule>
  </conditionalFormatting>
  <conditionalFormatting sqref="G723">
    <cfRule type="cellIs" dxfId="1182" priority="1182" operator="lessThan">
      <formula>1.5</formula>
    </cfRule>
    <cfRule type="cellIs" dxfId="1181" priority="1183" operator="greaterThan">
      <formula>1.5</formula>
    </cfRule>
  </conditionalFormatting>
  <conditionalFormatting sqref="K723">
    <cfRule type="cellIs" dxfId="1180" priority="1181" operator="greaterThan">
      <formula>200</formula>
    </cfRule>
  </conditionalFormatting>
  <conditionalFormatting sqref="I726:J726 I728:J730 I733:J734 I737:J738 I741:J742 I745:J746 H724:H734 H736:H738 H740:H742 H744:H746">
    <cfRule type="containsText" dxfId="1179" priority="1179" operator="containsText" text="F">
      <formula>NOT(ISERROR(SEARCH("F",H724)))</formula>
    </cfRule>
    <cfRule type="containsText" dxfId="1178" priority="1180" operator="containsText" text="G">
      <formula>NOT(ISERROR(SEARCH("G",H724)))</formula>
    </cfRule>
  </conditionalFormatting>
  <conditionalFormatting sqref="G724:G734 G736:G738 G740:G742 G744:G746">
    <cfRule type="cellIs" dxfId="1177" priority="1177" operator="lessThan">
      <formula>1.5</formula>
    </cfRule>
    <cfRule type="cellIs" dxfId="1176" priority="1178" operator="greaterThan">
      <formula>1.5</formula>
    </cfRule>
  </conditionalFormatting>
  <conditionalFormatting sqref="K724:K734 K736:K738 K740:K742 K744:K746">
    <cfRule type="cellIs" dxfId="1175" priority="1176" operator="greaterThan">
      <formula>200</formula>
    </cfRule>
  </conditionalFormatting>
  <conditionalFormatting sqref="H735">
    <cfRule type="containsText" dxfId="1174" priority="1174" operator="containsText" text="F">
      <formula>NOT(ISERROR(SEARCH("F",H735)))</formula>
    </cfRule>
    <cfRule type="containsText" dxfId="1173" priority="1175" operator="containsText" text="G">
      <formula>NOT(ISERROR(SEARCH("G",H735)))</formula>
    </cfRule>
  </conditionalFormatting>
  <conditionalFormatting sqref="G735">
    <cfRule type="cellIs" dxfId="1172" priority="1172" operator="lessThan">
      <formula>1.5</formula>
    </cfRule>
    <cfRule type="cellIs" dxfId="1171" priority="1173" operator="greaterThan">
      <formula>1.5</formula>
    </cfRule>
  </conditionalFormatting>
  <conditionalFormatting sqref="K735">
    <cfRule type="cellIs" dxfId="1170" priority="1171" operator="greaterThan">
      <formula>200</formula>
    </cfRule>
  </conditionalFormatting>
  <conditionalFormatting sqref="H739">
    <cfRule type="containsText" dxfId="1169" priority="1169" operator="containsText" text="F">
      <formula>NOT(ISERROR(SEARCH("F",H739)))</formula>
    </cfRule>
    <cfRule type="containsText" dxfId="1168" priority="1170" operator="containsText" text="G">
      <formula>NOT(ISERROR(SEARCH("G",H739)))</formula>
    </cfRule>
  </conditionalFormatting>
  <conditionalFormatting sqref="G739">
    <cfRule type="cellIs" dxfId="1167" priority="1167" operator="lessThan">
      <formula>1.5</formula>
    </cfRule>
    <cfRule type="cellIs" dxfId="1166" priority="1168" operator="greaterThan">
      <formula>1.5</formula>
    </cfRule>
  </conditionalFormatting>
  <conditionalFormatting sqref="K739">
    <cfRule type="cellIs" dxfId="1165" priority="1166" operator="greaterThan">
      <formula>200</formula>
    </cfRule>
  </conditionalFormatting>
  <conditionalFormatting sqref="H743">
    <cfRule type="containsText" dxfId="1164" priority="1164" operator="containsText" text="F">
      <formula>NOT(ISERROR(SEARCH("F",H743)))</formula>
    </cfRule>
    <cfRule type="containsText" dxfId="1163" priority="1165" operator="containsText" text="G">
      <formula>NOT(ISERROR(SEARCH("G",H743)))</formula>
    </cfRule>
  </conditionalFormatting>
  <conditionalFormatting sqref="G743">
    <cfRule type="cellIs" dxfId="1162" priority="1162" operator="lessThan">
      <formula>1.5</formula>
    </cfRule>
    <cfRule type="cellIs" dxfId="1161" priority="1163" operator="greaterThan">
      <formula>1.5</formula>
    </cfRule>
  </conditionalFormatting>
  <conditionalFormatting sqref="K743">
    <cfRule type="cellIs" dxfId="1160" priority="1161" operator="greaterThan">
      <formula>200</formula>
    </cfRule>
  </conditionalFormatting>
  <conditionalFormatting sqref="H747">
    <cfRule type="containsText" dxfId="1159" priority="1159" operator="containsText" text="F">
      <formula>NOT(ISERROR(SEARCH("F",H747)))</formula>
    </cfRule>
    <cfRule type="containsText" dxfId="1158" priority="1160" operator="containsText" text="G">
      <formula>NOT(ISERROR(SEARCH("G",H747)))</formula>
    </cfRule>
  </conditionalFormatting>
  <conditionalFormatting sqref="G747">
    <cfRule type="cellIs" dxfId="1157" priority="1157" operator="lessThan">
      <formula>1.5</formula>
    </cfRule>
    <cfRule type="cellIs" dxfId="1156" priority="1158" operator="greaterThan">
      <formula>1.5</formula>
    </cfRule>
  </conditionalFormatting>
  <conditionalFormatting sqref="K747">
    <cfRule type="cellIs" dxfId="1155" priority="1156" operator="greaterThan">
      <formula>200</formula>
    </cfRule>
  </conditionalFormatting>
  <conditionalFormatting sqref="I750:J750 I752:J754 I757:J758 I761:J762 I765:J766 I769:J770 H748:H758 H760:H762 H764:H766 H768:H770">
    <cfRule type="containsText" dxfId="1154" priority="1154" operator="containsText" text="F">
      <formula>NOT(ISERROR(SEARCH("F",H748)))</formula>
    </cfRule>
    <cfRule type="containsText" dxfId="1153" priority="1155" operator="containsText" text="G">
      <formula>NOT(ISERROR(SEARCH("G",H748)))</formula>
    </cfRule>
  </conditionalFormatting>
  <conditionalFormatting sqref="G748:G758 G760:G762 G764:G766 G768:G770">
    <cfRule type="cellIs" dxfId="1152" priority="1152" operator="lessThan">
      <formula>1.5</formula>
    </cfRule>
    <cfRule type="cellIs" dxfId="1151" priority="1153" operator="greaterThan">
      <formula>1.5</formula>
    </cfRule>
  </conditionalFormatting>
  <conditionalFormatting sqref="K748:K758 K760:K762 K764:K766 K768:K770">
    <cfRule type="cellIs" dxfId="1150" priority="1151" operator="greaterThan">
      <formula>200</formula>
    </cfRule>
  </conditionalFormatting>
  <conditionalFormatting sqref="H759">
    <cfRule type="containsText" dxfId="1149" priority="1149" operator="containsText" text="F">
      <formula>NOT(ISERROR(SEARCH("F",H759)))</formula>
    </cfRule>
    <cfRule type="containsText" dxfId="1148" priority="1150" operator="containsText" text="G">
      <formula>NOT(ISERROR(SEARCH("G",H759)))</formula>
    </cfRule>
  </conditionalFormatting>
  <conditionalFormatting sqref="G759">
    <cfRule type="cellIs" dxfId="1147" priority="1147" operator="lessThan">
      <formula>1.5</formula>
    </cfRule>
    <cfRule type="cellIs" dxfId="1146" priority="1148" operator="greaterThan">
      <formula>1.5</formula>
    </cfRule>
  </conditionalFormatting>
  <conditionalFormatting sqref="K759">
    <cfRule type="cellIs" dxfId="1145" priority="1146" operator="greaterThan">
      <formula>200</formula>
    </cfRule>
  </conditionalFormatting>
  <conditionalFormatting sqref="H763">
    <cfRule type="containsText" dxfId="1144" priority="1144" operator="containsText" text="F">
      <formula>NOT(ISERROR(SEARCH("F",H763)))</formula>
    </cfRule>
    <cfRule type="containsText" dxfId="1143" priority="1145" operator="containsText" text="G">
      <formula>NOT(ISERROR(SEARCH("G",H763)))</formula>
    </cfRule>
  </conditionalFormatting>
  <conditionalFormatting sqref="G763">
    <cfRule type="cellIs" dxfId="1142" priority="1142" operator="lessThan">
      <formula>1.5</formula>
    </cfRule>
    <cfRule type="cellIs" dxfId="1141" priority="1143" operator="greaterThan">
      <formula>1.5</formula>
    </cfRule>
  </conditionalFormatting>
  <conditionalFormatting sqref="K763">
    <cfRule type="cellIs" dxfId="1140" priority="1141" operator="greaterThan">
      <formula>200</formula>
    </cfRule>
  </conditionalFormatting>
  <conditionalFormatting sqref="H767">
    <cfRule type="containsText" dxfId="1139" priority="1139" operator="containsText" text="F">
      <formula>NOT(ISERROR(SEARCH("F",H767)))</formula>
    </cfRule>
    <cfRule type="containsText" dxfId="1138" priority="1140" operator="containsText" text="G">
      <formula>NOT(ISERROR(SEARCH("G",H767)))</formula>
    </cfRule>
  </conditionalFormatting>
  <conditionalFormatting sqref="G767">
    <cfRule type="cellIs" dxfId="1137" priority="1137" operator="lessThan">
      <formula>1.5</formula>
    </cfRule>
    <cfRule type="cellIs" dxfId="1136" priority="1138" operator="greaterThan">
      <formula>1.5</formula>
    </cfRule>
  </conditionalFormatting>
  <conditionalFormatting sqref="K767">
    <cfRule type="cellIs" dxfId="1135" priority="1136" operator="greaterThan">
      <formula>200</formula>
    </cfRule>
  </conditionalFormatting>
  <conditionalFormatting sqref="H771">
    <cfRule type="containsText" dxfId="1134" priority="1134" operator="containsText" text="F">
      <formula>NOT(ISERROR(SEARCH("F",H771)))</formula>
    </cfRule>
    <cfRule type="containsText" dxfId="1133" priority="1135" operator="containsText" text="G">
      <formula>NOT(ISERROR(SEARCH("G",H771)))</formula>
    </cfRule>
  </conditionalFormatting>
  <conditionalFormatting sqref="G771">
    <cfRule type="cellIs" dxfId="1132" priority="1132" operator="lessThan">
      <formula>1.5</formula>
    </cfRule>
    <cfRule type="cellIs" dxfId="1131" priority="1133" operator="greaterThan">
      <formula>1.5</formula>
    </cfRule>
  </conditionalFormatting>
  <conditionalFormatting sqref="K771">
    <cfRule type="cellIs" dxfId="1130" priority="1131" operator="greaterThan">
      <formula>200</formula>
    </cfRule>
  </conditionalFormatting>
  <conditionalFormatting sqref="I774:J774 I776:J778 I781:J782 I785:J786 I789:J790 I793:J794 H772:H782 H784:H786 H788:H790 H792:H794">
    <cfRule type="containsText" dxfId="1129" priority="1129" operator="containsText" text="F">
      <formula>NOT(ISERROR(SEARCH("F",H772)))</formula>
    </cfRule>
    <cfRule type="containsText" dxfId="1128" priority="1130" operator="containsText" text="G">
      <formula>NOT(ISERROR(SEARCH("G",H772)))</formula>
    </cfRule>
  </conditionalFormatting>
  <conditionalFormatting sqref="G772:G782 G784:G786 G788:G790 G792:G794">
    <cfRule type="cellIs" dxfId="1127" priority="1127" operator="lessThan">
      <formula>1.5</formula>
    </cfRule>
    <cfRule type="cellIs" dxfId="1126" priority="1128" operator="greaterThan">
      <formula>1.5</formula>
    </cfRule>
  </conditionalFormatting>
  <conditionalFormatting sqref="K772:K782 K784:K786 K788:K790 K792:K794">
    <cfRule type="cellIs" dxfId="1125" priority="1126" operator="greaterThan">
      <formula>200</formula>
    </cfRule>
  </conditionalFormatting>
  <conditionalFormatting sqref="H783">
    <cfRule type="containsText" dxfId="1124" priority="1124" operator="containsText" text="F">
      <formula>NOT(ISERROR(SEARCH("F",H783)))</formula>
    </cfRule>
    <cfRule type="containsText" dxfId="1123" priority="1125" operator="containsText" text="G">
      <formula>NOT(ISERROR(SEARCH("G",H783)))</formula>
    </cfRule>
  </conditionalFormatting>
  <conditionalFormatting sqref="G783">
    <cfRule type="cellIs" dxfId="1122" priority="1122" operator="lessThan">
      <formula>1.5</formula>
    </cfRule>
    <cfRule type="cellIs" dxfId="1121" priority="1123" operator="greaterThan">
      <formula>1.5</formula>
    </cfRule>
  </conditionalFormatting>
  <conditionalFormatting sqref="K783">
    <cfRule type="cellIs" dxfId="1120" priority="1121" operator="greaterThan">
      <formula>200</formula>
    </cfRule>
  </conditionalFormatting>
  <conditionalFormatting sqref="H787">
    <cfRule type="containsText" dxfId="1119" priority="1119" operator="containsText" text="F">
      <formula>NOT(ISERROR(SEARCH("F",H787)))</formula>
    </cfRule>
    <cfRule type="containsText" dxfId="1118" priority="1120" operator="containsText" text="G">
      <formula>NOT(ISERROR(SEARCH("G",H787)))</formula>
    </cfRule>
  </conditionalFormatting>
  <conditionalFormatting sqref="G787">
    <cfRule type="cellIs" dxfId="1117" priority="1117" operator="lessThan">
      <formula>1.5</formula>
    </cfRule>
    <cfRule type="cellIs" dxfId="1116" priority="1118" operator="greaterThan">
      <formula>1.5</formula>
    </cfRule>
  </conditionalFormatting>
  <conditionalFormatting sqref="K787">
    <cfRule type="cellIs" dxfId="1115" priority="1116" operator="greaterThan">
      <formula>200</formula>
    </cfRule>
  </conditionalFormatting>
  <conditionalFormatting sqref="H791">
    <cfRule type="containsText" dxfId="1114" priority="1114" operator="containsText" text="F">
      <formula>NOT(ISERROR(SEARCH("F",H791)))</formula>
    </cfRule>
    <cfRule type="containsText" dxfId="1113" priority="1115" operator="containsText" text="G">
      <formula>NOT(ISERROR(SEARCH("G",H791)))</formula>
    </cfRule>
  </conditionalFormatting>
  <conditionalFormatting sqref="G791">
    <cfRule type="cellIs" dxfId="1112" priority="1112" operator="lessThan">
      <formula>1.5</formula>
    </cfRule>
    <cfRule type="cellIs" dxfId="1111" priority="1113" operator="greaterThan">
      <formula>1.5</formula>
    </cfRule>
  </conditionalFormatting>
  <conditionalFormatting sqref="K791">
    <cfRule type="cellIs" dxfId="1110" priority="1111" operator="greaterThan">
      <formula>200</formula>
    </cfRule>
  </conditionalFormatting>
  <conditionalFormatting sqref="H795">
    <cfRule type="containsText" dxfId="1109" priority="1109" operator="containsText" text="F">
      <formula>NOT(ISERROR(SEARCH("F",H795)))</formula>
    </cfRule>
    <cfRule type="containsText" dxfId="1108" priority="1110" operator="containsText" text="G">
      <formula>NOT(ISERROR(SEARCH("G",H795)))</formula>
    </cfRule>
  </conditionalFormatting>
  <conditionalFormatting sqref="G795">
    <cfRule type="cellIs" dxfId="1107" priority="1107" operator="lessThan">
      <formula>1.5</formula>
    </cfRule>
    <cfRule type="cellIs" dxfId="1106" priority="1108" operator="greaterThan">
      <formula>1.5</formula>
    </cfRule>
  </conditionalFormatting>
  <conditionalFormatting sqref="K795">
    <cfRule type="cellIs" dxfId="1105" priority="1106" operator="greaterThan">
      <formula>200</formula>
    </cfRule>
  </conditionalFormatting>
  <conditionalFormatting sqref="I798:J798 I800:J802 I805:J806 I809:J810 I813:J814 I817:J818 H796:H806 H808:H810 H812:H814 H816:H818">
    <cfRule type="containsText" dxfId="1104" priority="1104" operator="containsText" text="F">
      <formula>NOT(ISERROR(SEARCH("F",H796)))</formula>
    </cfRule>
    <cfRule type="containsText" dxfId="1103" priority="1105" operator="containsText" text="G">
      <formula>NOT(ISERROR(SEARCH("G",H796)))</formula>
    </cfRule>
  </conditionalFormatting>
  <conditionalFormatting sqref="G796:G806 G808:G810 G812:G814 G816:G818">
    <cfRule type="cellIs" dxfId="1102" priority="1102" operator="lessThan">
      <formula>1.5</formula>
    </cfRule>
    <cfRule type="cellIs" dxfId="1101" priority="1103" operator="greaterThan">
      <formula>1.5</formula>
    </cfRule>
  </conditionalFormatting>
  <conditionalFormatting sqref="K796:K806 K808:K810 K812:K814 K816:K818">
    <cfRule type="cellIs" dxfId="1100" priority="1101" operator="greaterThan">
      <formula>200</formula>
    </cfRule>
  </conditionalFormatting>
  <conditionalFormatting sqref="H807">
    <cfRule type="containsText" dxfId="1099" priority="1099" operator="containsText" text="F">
      <formula>NOT(ISERROR(SEARCH("F",H807)))</formula>
    </cfRule>
    <cfRule type="containsText" dxfId="1098" priority="1100" operator="containsText" text="G">
      <formula>NOT(ISERROR(SEARCH("G",H807)))</formula>
    </cfRule>
  </conditionalFormatting>
  <conditionalFormatting sqref="G807">
    <cfRule type="cellIs" dxfId="1097" priority="1097" operator="lessThan">
      <formula>1.5</formula>
    </cfRule>
    <cfRule type="cellIs" dxfId="1096" priority="1098" operator="greaterThan">
      <formula>1.5</formula>
    </cfRule>
  </conditionalFormatting>
  <conditionalFormatting sqref="K807">
    <cfRule type="cellIs" dxfId="1095" priority="1096" operator="greaterThan">
      <formula>200</formula>
    </cfRule>
  </conditionalFormatting>
  <conditionalFormatting sqref="H811">
    <cfRule type="containsText" dxfId="1094" priority="1094" operator="containsText" text="F">
      <formula>NOT(ISERROR(SEARCH("F",H811)))</formula>
    </cfRule>
    <cfRule type="containsText" dxfId="1093" priority="1095" operator="containsText" text="G">
      <formula>NOT(ISERROR(SEARCH("G",H811)))</formula>
    </cfRule>
  </conditionalFormatting>
  <conditionalFormatting sqref="G811">
    <cfRule type="cellIs" dxfId="1092" priority="1092" operator="lessThan">
      <formula>1.5</formula>
    </cfRule>
    <cfRule type="cellIs" dxfId="1091" priority="1093" operator="greaterThan">
      <formula>1.5</formula>
    </cfRule>
  </conditionalFormatting>
  <conditionalFormatting sqref="K811">
    <cfRule type="cellIs" dxfId="1090" priority="1091" operator="greaterThan">
      <formula>200</formula>
    </cfRule>
  </conditionalFormatting>
  <conditionalFormatting sqref="H815">
    <cfRule type="containsText" dxfId="1089" priority="1089" operator="containsText" text="F">
      <formula>NOT(ISERROR(SEARCH("F",H815)))</formula>
    </cfRule>
    <cfRule type="containsText" dxfId="1088" priority="1090" operator="containsText" text="G">
      <formula>NOT(ISERROR(SEARCH("G",H815)))</formula>
    </cfRule>
  </conditionalFormatting>
  <conditionalFormatting sqref="G815">
    <cfRule type="cellIs" dxfId="1087" priority="1087" operator="lessThan">
      <formula>1.5</formula>
    </cfRule>
    <cfRule type="cellIs" dxfId="1086" priority="1088" operator="greaterThan">
      <formula>1.5</formula>
    </cfRule>
  </conditionalFormatting>
  <conditionalFormatting sqref="K815">
    <cfRule type="cellIs" dxfId="1085" priority="1086" operator="greaterThan">
      <formula>200</formula>
    </cfRule>
  </conditionalFormatting>
  <conditionalFormatting sqref="H819">
    <cfRule type="containsText" dxfId="1084" priority="1084" operator="containsText" text="F">
      <formula>NOT(ISERROR(SEARCH("F",H819)))</formula>
    </cfRule>
    <cfRule type="containsText" dxfId="1083" priority="1085" operator="containsText" text="G">
      <formula>NOT(ISERROR(SEARCH("G",H819)))</formula>
    </cfRule>
  </conditionalFormatting>
  <conditionalFormatting sqref="G819">
    <cfRule type="cellIs" dxfId="1082" priority="1082" operator="lessThan">
      <formula>1.5</formula>
    </cfRule>
    <cfRule type="cellIs" dxfId="1081" priority="1083" operator="greaterThan">
      <formula>1.5</formula>
    </cfRule>
  </conditionalFormatting>
  <conditionalFormatting sqref="K819">
    <cfRule type="cellIs" dxfId="1080" priority="1081" operator="greaterThan">
      <formula>200</formula>
    </cfRule>
  </conditionalFormatting>
  <conditionalFormatting sqref="I822:J822 I824:J826 I829:J830 I833:J834 I837:J838 I841:J842 H820:H830 H832:H834 H836:H838 H840:H842">
    <cfRule type="containsText" dxfId="1079" priority="1079" operator="containsText" text="F">
      <formula>NOT(ISERROR(SEARCH("F",H820)))</formula>
    </cfRule>
    <cfRule type="containsText" dxfId="1078" priority="1080" operator="containsText" text="G">
      <formula>NOT(ISERROR(SEARCH("G",H820)))</formula>
    </cfRule>
  </conditionalFormatting>
  <conditionalFormatting sqref="G820:G830 G832:G834 G836:G838 G840:G842">
    <cfRule type="cellIs" dxfId="1077" priority="1077" operator="lessThan">
      <formula>1.5</formula>
    </cfRule>
    <cfRule type="cellIs" dxfId="1076" priority="1078" operator="greaterThan">
      <formula>1.5</formula>
    </cfRule>
  </conditionalFormatting>
  <conditionalFormatting sqref="K820:K830 K832:K834 K836:K838 K840:K842">
    <cfRule type="cellIs" dxfId="1075" priority="1076" operator="greaterThan">
      <formula>200</formula>
    </cfRule>
  </conditionalFormatting>
  <conditionalFormatting sqref="H831">
    <cfRule type="containsText" dxfId="1074" priority="1074" operator="containsText" text="F">
      <formula>NOT(ISERROR(SEARCH("F",H831)))</formula>
    </cfRule>
    <cfRule type="containsText" dxfId="1073" priority="1075" operator="containsText" text="G">
      <formula>NOT(ISERROR(SEARCH("G",H831)))</formula>
    </cfRule>
  </conditionalFormatting>
  <conditionalFormatting sqref="G831">
    <cfRule type="cellIs" dxfId="1072" priority="1072" operator="lessThan">
      <formula>1.5</formula>
    </cfRule>
    <cfRule type="cellIs" dxfId="1071" priority="1073" operator="greaterThan">
      <formula>1.5</formula>
    </cfRule>
  </conditionalFormatting>
  <conditionalFormatting sqref="K831">
    <cfRule type="cellIs" dxfId="1070" priority="1071" operator="greaterThan">
      <formula>200</formula>
    </cfRule>
  </conditionalFormatting>
  <conditionalFormatting sqref="H835">
    <cfRule type="containsText" dxfId="1069" priority="1069" operator="containsText" text="F">
      <formula>NOT(ISERROR(SEARCH("F",H835)))</formula>
    </cfRule>
    <cfRule type="containsText" dxfId="1068" priority="1070" operator="containsText" text="G">
      <formula>NOT(ISERROR(SEARCH("G",H835)))</formula>
    </cfRule>
  </conditionalFormatting>
  <conditionalFormatting sqref="G835">
    <cfRule type="cellIs" dxfId="1067" priority="1067" operator="lessThan">
      <formula>1.5</formula>
    </cfRule>
    <cfRule type="cellIs" dxfId="1066" priority="1068" operator="greaterThan">
      <formula>1.5</formula>
    </cfRule>
  </conditionalFormatting>
  <conditionalFormatting sqref="K835">
    <cfRule type="cellIs" dxfId="1065" priority="1066" operator="greaterThan">
      <formula>200</formula>
    </cfRule>
  </conditionalFormatting>
  <conditionalFormatting sqref="H839">
    <cfRule type="containsText" dxfId="1064" priority="1064" operator="containsText" text="F">
      <formula>NOT(ISERROR(SEARCH("F",H839)))</formula>
    </cfRule>
    <cfRule type="containsText" dxfId="1063" priority="1065" operator="containsText" text="G">
      <formula>NOT(ISERROR(SEARCH("G",H839)))</formula>
    </cfRule>
  </conditionalFormatting>
  <conditionalFormatting sqref="G839">
    <cfRule type="cellIs" dxfId="1062" priority="1062" operator="lessThan">
      <formula>1.5</formula>
    </cfRule>
    <cfRule type="cellIs" dxfId="1061" priority="1063" operator="greaterThan">
      <formula>1.5</formula>
    </cfRule>
  </conditionalFormatting>
  <conditionalFormatting sqref="K839">
    <cfRule type="cellIs" dxfId="1060" priority="1061" operator="greaterThan">
      <formula>200</formula>
    </cfRule>
  </conditionalFormatting>
  <conditionalFormatting sqref="H843">
    <cfRule type="containsText" dxfId="1059" priority="1059" operator="containsText" text="F">
      <formula>NOT(ISERROR(SEARCH("F",H843)))</formula>
    </cfRule>
    <cfRule type="containsText" dxfId="1058" priority="1060" operator="containsText" text="G">
      <formula>NOT(ISERROR(SEARCH("G",H843)))</formula>
    </cfRule>
  </conditionalFormatting>
  <conditionalFormatting sqref="G843">
    <cfRule type="cellIs" dxfId="1057" priority="1057" operator="lessThan">
      <formula>1.5</formula>
    </cfRule>
    <cfRule type="cellIs" dxfId="1056" priority="1058" operator="greaterThan">
      <formula>1.5</formula>
    </cfRule>
  </conditionalFormatting>
  <conditionalFormatting sqref="K843">
    <cfRule type="cellIs" dxfId="1055" priority="1056" operator="greaterThan">
      <formula>200</formula>
    </cfRule>
  </conditionalFormatting>
  <conditionalFormatting sqref="I846:J846 I848:J850 I861:J862 I865:J866 H856:H858 H860:H862 H864:H866 I857:J858">
    <cfRule type="containsText" dxfId="1054" priority="1054" operator="containsText" text="F">
      <formula>NOT(ISERROR(SEARCH("F",H846)))</formula>
    </cfRule>
    <cfRule type="containsText" dxfId="1053" priority="1055" operator="containsText" text="G">
      <formula>NOT(ISERROR(SEARCH("G",H846)))</formula>
    </cfRule>
  </conditionalFormatting>
  <conditionalFormatting sqref="G844:G854 G856:G858 G860:G862 G864:G866">
    <cfRule type="cellIs" dxfId="1052" priority="1052" operator="lessThan">
      <formula>1.5</formula>
    </cfRule>
    <cfRule type="cellIs" dxfId="1051" priority="1053" operator="greaterThan">
      <formula>1.5</formula>
    </cfRule>
  </conditionalFormatting>
  <conditionalFormatting sqref="K856:K858 K860:K862 K864:K866 K844:K854">
    <cfRule type="cellIs" dxfId="1050" priority="1051" operator="greaterThan">
      <formula>200</formula>
    </cfRule>
  </conditionalFormatting>
  <conditionalFormatting sqref="H855">
    <cfRule type="containsText" dxfId="1049" priority="1049" operator="containsText" text="F">
      <formula>NOT(ISERROR(SEARCH("F",H855)))</formula>
    </cfRule>
    <cfRule type="containsText" dxfId="1048" priority="1050" operator="containsText" text="G">
      <formula>NOT(ISERROR(SEARCH("G",H855)))</formula>
    </cfRule>
  </conditionalFormatting>
  <conditionalFormatting sqref="G855">
    <cfRule type="cellIs" dxfId="1047" priority="1047" operator="lessThan">
      <formula>1.5</formula>
    </cfRule>
    <cfRule type="cellIs" dxfId="1046" priority="1048" operator="greaterThan">
      <formula>1.5</formula>
    </cfRule>
  </conditionalFormatting>
  <conditionalFormatting sqref="K855">
    <cfRule type="cellIs" dxfId="1045" priority="1046" operator="greaterThan">
      <formula>200</formula>
    </cfRule>
  </conditionalFormatting>
  <conditionalFormatting sqref="H859">
    <cfRule type="containsText" dxfId="1044" priority="1044" operator="containsText" text="F">
      <formula>NOT(ISERROR(SEARCH("F",H859)))</formula>
    </cfRule>
    <cfRule type="containsText" dxfId="1043" priority="1045" operator="containsText" text="G">
      <formula>NOT(ISERROR(SEARCH("G",H859)))</formula>
    </cfRule>
  </conditionalFormatting>
  <conditionalFormatting sqref="G859">
    <cfRule type="cellIs" dxfId="1042" priority="1042" operator="lessThan">
      <formula>1.5</formula>
    </cfRule>
    <cfRule type="cellIs" dxfId="1041" priority="1043" operator="greaterThan">
      <formula>1.5</formula>
    </cfRule>
  </conditionalFormatting>
  <conditionalFormatting sqref="K859">
    <cfRule type="cellIs" dxfId="1040" priority="1041" operator="greaterThan">
      <formula>200</formula>
    </cfRule>
  </conditionalFormatting>
  <conditionalFormatting sqref="H863">
    <cfRule type="containsText" dxfId="1039" priority="1039" operator="containsText" text="F">
      <formula>NOT(ISERROR(SEARCH("F",H863)))</formula>
    </cfRule>
    <cfRule type="containsText" dxfId="1038" priority="1040" operator="containsText" text="G">
      <formula>NOT(ISERROR(SEARCH("G",H863)))</formula>
    </cfRule>
  </conditionalFormatting>
  <conditionalFormatting sqref="G863">
    <cfRule type="cellIs" dxfId="1037" priority="1037" operator="lessThan">
      <formula>1.5</formula>
    </cfRule>
    <cfRule type="cellIs" dxfId="1036" priority="1038" operator="greaterThan">
      <formula>1.5</formula>
    </cfRule>
  </conditionalFormatting>
  <conditionalFormatting sqref="K863">
    <cfRule type="cellIs" dxfId="1035" priority="1036" operator="greaterThan">
      <formula>200</formula>
    </cfRule>
  </conditionalFormatting>
  <conditionalFormatting sqref="H867">
    <cfRule type="containsText" dxfId="1034" priority="1034" operator="containsText" text="F">
      <formula>NOT(ISERROR(SEARCH("F",H867)))</formula>
    </cfRule>
    <cfRule type="containsText" dxfId="1033" priority="1035" operator="containsText" text="G">
      <formula>NOT(ISERROR(SEARCH("G",H867)))</formula>
    </cfRule>
  </conditionalFormatting>
  <conditionalFormatting sqref="G867">
    <cfRule type="cellIs" dxfId="1032" priority="1032" operator="lessThan">
      <formula>1.5</formula>
    </cfRule>
    <cfRule type="cellIs" dxfId="1031" priority="1033" operator="greaterThan">
      <formula>1.5</formula>
    </cfRule>
  </conditionalFormatting>
  <conditionalFormatting sqref="K867">
    <cfRule type="cellIs" dxfId="1030" priority="1031" operator="greaterThan">
      <formula>200</formula>
    </cfRule>
  </conditionalFormatting>
  <conditionalFormatting sqref="I870:J870 I872:J872 I881:J881 I885:J885 I890:J890 H868:H878 H880:H882 H884:H886 H888:H890 I874:J874 I877:J878">
    <cfRule type="containsText" dxfId="1029" priority="1029" operator="containsText" text="F">
      <formula>NOT(ISERROR(SEARCH("F",H868)))</formula>
    </cfRule>
    <cfRule type="containsText" dxfId="1028" priority="1030" operator="containsText" text="G">
      <formula>NOT(ISERROR(SEARCH("G",H868)))</formula>
    </cfRule>
  </conditionalFormatting>
  <conditionalFormatting sqref="G868:G878 G880:G882 G884:G886 G888:G890">
    <cfRule type="cellIs" dxfId="1027" priority="1027" operator="lessThan">
      <formula>1.5</formula>
    </cfRule>
    <cfRule type="cellIs" dxfId="1026" priority="1028" operator="greaterThan">
      <formula>1.5</formula>
    </cfRule>
  </conditionalFormatting>
  <conditionalFormatting sqref="K868:K878 K880:K882 K884:K886 K888:K890">
    <cfRule type="cellIs" dxfId="1025" priority="1026" operator="greaterThan">
      <formula>200</formula>
    </cfRule>
  </conditionalFormatting>
  <conditionalFormatting sqref="H879">
    <cfRule type="containsText" dxfId="1024" priority="1024" operator="containsText" text="F">
      <formula>NOT(ISERROR(SEARCH("F",H879)))</formula>
    </cfRule>
    <cfRule type="containsText" dxfId="1023" priority="1025" operator="containsText" text="G">
      <formula>NOT(ISERROR(SEARCH("G",H879)))</formula>
    </cfRule>
  </conditionalFormatting>
  <conditionalFormatting sqref="G879">
    <cfRule type="cellIs" dxfId="1022" priority="1022" operator="lessThan">
      <formula>1.5</formula>
    </cfRule>
    <cfRule type="cellIs" dxfId="1021" priority="1023" operator="greaterThan">
      <formula>1.5</formula>
    </cfRule>
  </conditionalFormatting>
  <conditionalFormatting sqref="K879">
    <cfRule type="cellIs" dxfId="1020" priority="1021" operator="greaterThan">
      <formula>200</formula>
    </cfRule>
  </conditionalFormatting>
  <conditionalFormatting sqref="H883">
    <cfRule type="containsText" dxfId="1019" priority="1019" operator="containsText" text="F">
      <formula>NOT(ISERROR(SEARCH("F",H883)))</formula>
    </cfRule>
    <cfRule type="containsText" dxfId="1018" priority="1020" operator="containsText" text="G">
      <formula>NOT(ISERROR(SEARCH("G",H883)))</formula>
    </cfRule>
  </conditionalFormatting>
  <conditionalFormatting sqref="G883">
    <cfRule type="cellIs" dxfId="1017" priority="1017" operator="lessThan">
      <formula>1.5</formula>
    </cfRule>
    <cfRule type="cellIs" dxfId="1016" priority="1018" operator="greaterThan">
      <formula>1.5</formula>
    </cfRule>
  </conditionalFormatting>
  <conditionalFormatting sqref="K883">
    <cfRule type="cellIs" dxfId="1015" priority="1016" operator="greaterThan">
      <formula>200</formula>
    </cfRule>
  </conditionalFormatting>
  <conditionalFormatting sqref="H887">
    <cfRule type="containsText" dxfId="1014" priority="1014" operator="containsText" text="F">
      <formula>NOT(ISERROR(SEARCH("F",H887)))</formula>
    </cfRule>
    <cfRule type="containsText" dxfId="1013" priority="1015" operator="containsText" text="G">
      <formula>NOT(ISERROR(SEARCH("G",H887)))</formula>
    </cfRule>
  </conditionalFormatting>
  <conditionalFormatting sqref="G887">
    <cfRule type="cellIs" dxfId="1012" priority="1012" operator="lessThan">
      <formula>1.5</formula>
    </cfRule>
    <cfRule type="cellIs" dxfId="1011" priority="1013" operator="greaterThan">
      <formula>1.5</formula>
    </cfRule>
  </conditionalFormatting>
  <conditionalFormatting sqref="K887">
    <cfRule type="cellIs" dxfId="1010" priority="1011" operator="greaterThan">
      <formula>200</formula>
    </cfRule>
  </conditionalFormatting>
  <conditionalFormatting sqref="H891">
    <cfRule type="containsText" dxfId="1009" priority="1009" operator="containsText" text="F">
      <formula>NOT(ISERROR(SEARCH("F",H891)))</formula>
    </cfRule>
    <cfRule type="containsText" dxfId="1008" priority="1010" operator="containsText" text="G">
      <formula>NOT(ISERROR(SEARCH("G",H891)))</formula>
    </cfRule>
  </conditionalFormatting>
  <conditionalFormatting sqref="G891">
    <cfRule type="cellIs" dxfId="1007" priority="1007" operator="lessThan">
      <formula>1.5</formula>
    </cfRule>
    <cfRule type="cellIs" dxfId="1006" priority="1008" operator="greaterThan">
      <formula>1.5</formula>
    </cfRule>
  </conditionalFormatting>
  <conditionalFormatting sqref="K891">
    <cfRule type="cellIs" dxfId="1005" priority="1006" operator="greaterThan">
      <formula>200</formula>
    </cfRule>
  </conditionalFormatting>
  <conditionalFormatting sqref="J873">
    <cfRule type="cellIs" dxfId="1004" priority="1004" operator="lessThan">
      <formula>1.5</formula>
    </cfRule>
    <cfRule type="cellIs" dxfId="1003" priority="1005" operator="greaterThan">
      <formula>1.5</formula>
    </cfRule>
  </conditionalFormatting>
  <conditionalFormatting sqref="F874">
    <cfRule type="cellIs" dxfId="1002" priority="1002" operator="lessThan">
      <formula>1.5</formula>
    </cfRule>
    <cfRule type="cellIs" dxfId="1001" priority="1003" operator="greaterThan">
      <formula>1.5</formula>
    </cfRule>
  </conditionalFormatting>
  <conditionalFormatting sqref="J876">
    <cfRule type="cellIs" dxfId="1000" priority="1000" operator="lessThan">
      <formula>1.5</formula>
    </cfRule>
    <cfRule type="cellIs" dxfId="999" priority="1001" operator="greaterThan">
      <formula>1.5</formula>
    </cfRule>
  </conditionalFormatting>
  <conditionalFormatting sqref="J880">
    <cfRule type="cellIs" dxfId="998" priority="998" operator="lessThan">
      <formula>1.5</formula>
    </cfRule>
    <cfRule type="cellIs" dxfId="997" priority="999" operator="greaterThan">
      <formula>1.5</formula>
    </cfRule>
  </conditionalFormatting>
  <conditionalFormatting sqref="J882">
    <cfRule type="cellIs" dxfId="996" priority="996" operator="lessThan">
      <formula>1.5</formula>
    </cfRule>
    <cfRule type="cellIs" dxfId="995" priority="997" operator="greaterThan">
      <formula>1.5</formula>
    </cfRule>
  </conditionalFormatting>
  <conditionalFormatting sqref="F884">
    <cfRule type="cellIs" dxfId="994" priority="994" operator="lessThan">
      <formula>1.5</formula>
    </cfRule>
    <cfRule type="cellIs" dxfId="993" priority="995" operator="greaterThan">
      <formula>1.5</formula>
    </cfRule>
  </conditionalFormatting>
  <conditionalFormatting sqref="J884">
    <cfRule type="containsText" dxfId="992" priority="992" operator="containsText" text="F">
      <formula>NOT(ISERROR(SEARCH("F",J884)))</formula>
    </cfRule>
    <cfRule type="containsText" dxfId="991" priority="993" operator="containsText" text="G">
      <formula>NOT(ISERROR(SEARCH("G",J884)))</formula>
    </cfRule>
  </conditionalFormatting>
  <conditionalFormatting sqref="I884">
    <cfRule type="cellIs" dxfId="990" priority="990" operator="lessThan">
      <formula>1.5</formula>
    </cfRule>
    <cfRule type="cellIs" dxfId="989" priority="991" operator="greaterThan">
      <formula>1.5</formula>
    </cfRule>
  </conditionalFormatting>
  <conditionalFormatting sqref="J886">
    <cfRule type="cellIs" dxfId="988" priority="988" operator="lessThan">
      <formula>1.5</formula>
    </cfRule>
    <cfRule type="cellIs" dxfId="987" priority="989" operator="greaterThan">
      <formula>1.5</formula>
    </cfRule>
  </conditionalFormatting>
  <conditionalFormatting sqref="J888">
    <cfRule type="cellIs" dxfId="986" priority="986" operator="lessThan">
      <formula>1.5</formula>
    </cfRule>
    <cfRule type="cellIs" dxfId="985" priority="987" operator="greaterThan">
      <formula>1.5</formula>
    </cfRule>
  </conditionalFormatting>
  <conditionalFormatting sqref="J889">
    <cfRule type="cellIs" dxfId="984" priority="984" operator="lessThan">
      <formula>1.5</formula>
    </cfRule>
    <cfRule type="cellIs" dxfId="983" priority="985" operator="greaterThan">
      <formula>1.5</formula>
    </cfRule>
  </conditionalFormatting>
  <conditionalFormatting sqref="I894:J894 I902:J902 I909:J910 I914:J914 H892:H902 H904:H906 H908:H910 H912:H914 I896:J896 I898:J898 I906:J906">
    <cfRule type="containsText" dxfId="982" priority="982" operator="containsText" text="F">
      <formula>NOT(ISERROR(SEARCH("F",H892)))</formula>
    </cfRule>
    <cfRule type="containsText" dxfId="981" priority="983" operator="containsText" text="G">
      <formula>NOT(ISERROR(SEARCH("G",H892)))</formula>
    </cfRule>
  </conditionalFormatting>
  <conditionalFormatting sqref="G892:G902 G904:G906 G908:G910 G912:G914">
    <cfRule type="cellIs" dxfId="980" priority="980" operator="lessThan">
      <formula>1.5</formula>
    </cfRule>
    <cfRule type="cellIs" dxfId="979" priority="981" operator="greaterThan">
      <formula>1.5</formula>
    </cfRule>
  </conditionalFormatting>
  <conditionalFormatting sqref="K892:K902 K904:K906 K908:K910 K912:K914">
    <cfRule type="cellIs" dxfId="978" priority="979" operator="greaterThan">
      <formula>200</formula>
    </cfRule>
  </conditionalFormatting>
  <conditionalFormatting sqref="L892:L902 L904:L906 L908:L910 L912:L914">
    <cfRule type="cellIs" dxfId="977" priority="978" operator="lessThan">
      <formula>200</formula>
    </cfRule>
  </conditionalFormatting>
  <conditionalFormatting sqref="L915">
    <cfRule type="cellIs" dxfId="976" priority="954" operator="lessThan">
      <formula>200</formula>
    </cfRule>
  </conditionalFormatting>
  <conditionalFormatting sqref="H903">
    <cfRule type="containsText" dxfId="975" priority="976" operator="containsText" text="F">
      <formula>NOT(ISERROR(SEARCH("F",H903)))</formula>
    </cfRule>
    <cfRule type="containsText" dxfId="974" priority="977" operator="containsText" text="G">
      <formula>NOT(ISERROR(SEARCH("G",H903)))</formula>
    </cfRule>
  </conditionalFormatting>
  <conditionalFormatting sqref="G903">
    <cfRule type="cellIs" dxfId="973" priority="974" operator="lessThan">
      <formula>1.5</formula>
    </cfRule>
    <cfRule type="cellIs" dxfId="972" priority="975" operator="greaterThan">
      <formula>1.5</formula>
    </cfRule>
  </conditionalFormatting>
  <conditionalFormatting sqref="K903">
    <cfRule type="cellIs" dxfId="971" priority="973" operator="greaterThan">
      <formula>200</formula>
    </cfRule>
  </conditionalFormatting>
  <conditionalFormatting sqref="L903">
    <cfRule type="cellIs" dxfId="970" priority="972" operator="lessThan">
      <formula>200</formula>
    </cfRule>
  </conditionalFormatting>
  <conditionalFormatting sqref="H907">
    <cfRule type="containsText" dxfId="969" priority="970" operator="containsText" text="F">
      <formula>NOT(ISERROR(SEARCH("F",H907)))</formula>
    </cfRule>
    <cfRule type="containsText" dxfId="968" priority="971" operator="containsText" text="G">
      <formula>NOT(ISERROR(SEARCH("G",H907)))</formula>
    </cfRule>
  </conditionalFormatting>
  <conditionalFormatting sqref="G907">
    <cfRule type="cellIs" dxfId="967" priority="968" operator="lessThan">
      <formula>1.5</formula>
    </cfRule>
    <cfRule type="cellIs" dxfId="966" priority="969" operator="greaterThan">
      <formula>1.5</formula>
    </cfRule>
  </conditionalFormatting>
  <conditionalFormatting sqref="K907">
    <cfRule type="cellIs" dxfId="965" priority="967" operator="greaterThan">
      <formula>200</formula>
    </cfRule>
  </conditionalFormatting>
  <conditionalFormatting sqref="L907">
    <cfRule type="cellIs" dxfId="964" priority="966" operator="lessThan">
      <formula>200</formula>
    </cfRule>
  </conditionalFormatting>
  <conditionalFormatting sqref="H911">
    <cfRule type="containsText" dxfId="963" priority="964" operator="containsText" text="F">
      <formula>NOT(ISERROR(SEARCH("F",H911)))</formula>
    </cfRule>
    <cfRule type="containsText" dxfId="962" priority="965" operator="containsText" text="G">
      <formula>NOT(ISERROR(SEARCH("G",H911)))</formula>
    </cfRule>
  </conditionalFormatting>
  <conditionalFormatting sqref="G911">
    <cfRule type="cellIs" dxfId="961" priority="962" operator="lessThan">
      <formula>1.5</formula>
    </cfRule>
    <cfRule type="cellIs" dxfId="960" priority="963" operator="greaterThan">
      <formula>1.5</formula>
    </cfRule>
  </conditionalFormatting>
  <conditionalFormatting sqref="K911">
    <cfRule type="cellIs" dxfId="959" priority="961" operator="greaterThan">
      <formula>200</formula>
    </cfRule>
  </conditionalFormatting>
  <conditionalFormatting sqref="L911">
    <cfRule type="cellIs" dxfId="958" priority="960" operator="lessThan">
      <formula>200</formula>
    </cfRule>
  </conditionalFormatting>
  <conditionalFormatting sqref="H915">
    <cfRule type="containsText" dxfId="957" priority="958" operator="containsText" text="F">
      <formula>NOT(ISERROR(SEARCH("F",H915)))</formula>
    </cfRule>
    <cfRule type="containsText" dxfId="956" priority="959" operator="containsText" text="G">
      <formula>NOT(ISERROR(SEARCH("G",H915)))</formula>
    </cfRule>
  </conditionalFormatting>
  <conditionalFormatting sqref="G915">
    <cfRule type="cellIs" dxfId="955" priority="956" operator="lessThan">
      <formula>1.5</formula>
    </cfRule>
    <cfRule type="cellIs" dxfId="954" priority="957" operator="greaterThan">
      <formula>1.5</formula>
    </cfRule>
  </conditionalFormatting>
  <conditionalFormatting sqref="K915">
    <cfRule type="cellIs" dxfId="953" priority="955" operator="greaterThan">
      <formula>200</formula>
    </cfRule>
  </conditionalFormatting>
  <conditionalFormatting sqref="J893">
    <cfRule type="cellIs" dxfId="952" priority="952" operator="lessThan">
      <formula>1.5</formula>
    </cfRule>
    <cfRule type="cellIs" dxfId="951" priority="953" operator="greaterThan">
      <formula>1.5</formula>
    </cfRule>
  </conditionalFormatting>
  <conditionalFormatting sqref="J897">
    <cfRule type="cellIs" dxfId="950" priority="950" operator="lessThan">
      <formula>1.5</formula>
    </cfRule>
    <cfRule type="cellIs" dxfId="949" priority="951" operator="greaterThan">
      <formula>1.5</formula>
    </cfRule>
  </conditionalFormatting>
  <conditionalFormatting sqref="J901">
    <cfRule type="containsText" dxfId="948" priority="948" operator="containsText" text="F">
      <formula>NOT(ISERROR(SEARCH("F",J901)))</formula>
    </cfRule>
    <cfRule type="containsText" dxfId="947" priority="949" operator="containsText" text="G">
      <formula>NOT(ISERROR(SEARCH("G",J901)))</formula>
    </cfRule>
  </conditionalFormatting>
  <conditionalFormatting sqref="I901">
    <cfRule type="cellIs" dxfId="946" priority="946" operator="lessThan">
      <formula>1.5</formula>
    </cfRule>
    <cfRule type="cellIs" dxfId="945" priority="947" operator="greaterThan">
      <formula>1.5</formula>
    </cfRule>
  </conditionalFormatting>
  <conditionalFormatting sqref="J905">
    <cfRule type="containsText" dxfId="944" priority="944" operator="containsText" text="F">
      <formula>NOT(ISERROR(SEARCH("F",J905)))</formula>
    </cfRule>
    <cfRule type="containsText" dxfId="943" priority="945" operator="containsText" text="G">
      <formula>NOT(ISERROR(SEARCH("G",J905)))</formula>
    </cfRule>
  </conditionalFormatting>
  <conditionalFormatting sqref="I905">
    <cfRule type="cellIs" dxfId="942" priority="942" operator="lessThan">
      <formula>1.5</formula>
    </cfRule>
    <cfRule type="cellIs" dxfId="941" priority="943" operator="greaterThan">
      <formula>1.5</formula>
    </cfRule>
  </conditionalFormatting>
  <conditionalFormatting sqref="J908">
    <cfRule type="containsText" dxfId="940" priority="940" operator="containsText" text="F">
      <formula>NOT(ISERROR(SEARCH("F",J908)))</formula>
    </cfRule>
    <cfRule type="containsText" dxfId="939" priority="941" operator="containsText" text="G">
      <formula>NOT(ISERROR(SEARCH("G",J908)))</formula>
    </cfRule>
  </conditionalFormatting>
  <conditionalFormatting sqref="I908">
    <cfRule type="cellIs" dxfId="938" priority="938" operator="lessThan">
      <formula>1.5</formula>
    </cfRule>
    <cfRule type="cellIs" dxfId="937" priority="939" operator="greaterThan">
      <formula>1.5</formula>
    </cfRule>
  </conditionalFormatting>
  <conditionalFormatting sqref="J913">
    <cfRule type="containsText" dxfId="936" priority="936" operator="containsText" text="F">
      <formula>NOT(ISERROR(SEARCH("F",J913)))</formula>
    </cfRule>
    <cfRule type="containsText" dxfId="935" priority="937" operator="containsText" text="G">
      <formula>NOT(ISERROR(SEARCH("G",J913)))</formula>
    </cfRule>
  </conditionalFormatting>
  <conditionalFormatting sqref="I913">
    <cfRule type="cellIs" dxfId="934" priority="934" operator="lessThan">
      <formula>1.5</formula>
    </cfRule>
    <cfRule type="cellIs" dxfId="933" priority="935" operator="greaterThan">
      <formula>1.5</formula>
    </cfRule>
  </conditionalFormatting>
  <conditionalFormatting sqref="I918:J918 I926:J926 I929:J930 I934:J934 I937:J938 H916:H926 H928:H930 H932:H934 H936:H938 I920:J920 I922:J922">
    <cfRule type="containsText" dxfId="932" priority="932" operator="containsText" text="F">
      <formula>NOT(ISERROR(SEARCH("F",H916)))</formula>
    </cfRule>
    <cfRule type="containsText" dxfId="931" priority="933" operator="containsText" text="G">
      <formula>NOT(ISERROR(SEARCH("G",H916)))</formula>
    </cfRule>
  </conditionalFormatting>
  <conditionalFormatting sqref="G916:G926 G928:G930 G932:G934 G936:G938">
    <cfRule type="cellIs" dxfId="930" priority="930" operator="lessThan">
      <formula>1.5</formula>
    </cfRule>
    <cfRule type="cellIs" dxfId="929" priority="931" operator="greaterThan">
      <formula>1.5</formula>
    </cfRule>
  </conditionalFormatting>
  <conditionalFormatting sqref="K916:K926 K928:K930 K932:K934 K936:K938">
    <cfRule type="cellIs" dxfId="928" priority="929" operator="greaterThan">
      <formula>200</formula>
    </cfRule>
  </conditionalFormatting>
  <conditionalFormatting sqref="L916:L926 L928:L930 L932:L934 L936:L938">
    <cfRule type="cellIs" dxfId="927" priority="928" operator="lessThan">
      <formula>200</formula>
    </cfRule>
  </conditionalFormatting>
  <conditionalFormatting sqref="L939">
    <cfRule type="cellIs" dxfId="926" priority="904" operator="lessThan">
      <formula>200</formula>
    </cfRule>
  </conditionalFormatting>
  <conditionalFormatting sqref="H927">
    <cfRule type="containsText" dxfId="925" priority="926" operator="containsText" text="F">
      <formula>NOT(ISERROR(SEARCH("F",H927)))</formula>
    </cfRule>
    <cfRule type="containsText" dxfId="924" priority="927" operator="containsText" text="G">
      <formula>NOT(ISERROR(SEARCH("G",H927)))</formula>
    </cfRule>
  </conditionalFormatting>
  <conditionalFormatting sqref="G927">
    <cfRule type="cellIs" dxfId="923" priority="924" operator="lessThan">
      <formula>1.5</formula>
    </cfRule>
    <cfRule type="cellIs" dxfId="922" priority="925" operator="greaterThan">
      <formula>1.5</formula>
    </cfRule>
  </conditionalFormatting>
  <conditionalFormatting sqref="K927">
    <cfRule type="cellIs" dxfId="921" priority="923" operator="greaterThan">
      <formula>200</formula>
    </cfRule>
  </conditionalFormatting>
  <conditionalFormatting sqref="L927">
    <cfRule type="cellIs" dxfId="920" priority="922" operator="lessThan">
      <formula>200</formula>
    </cfRule>
  </conditionalFormatting>
  <conditionalFormatting sqref="H931">
    <cfRule type="containsText" dxfId="919" priority="920" operator="containsText" text="F">
      <formula>NOT(ISERROR(SEARCH("F",H931)))</formula>
    </cfRule>
    <cfRule type="containsText" dxfId="918" priority="921" operator="containsText" text="G">
      <formula>NOT(ISERROR(SEARCH("G",H931)))</formula>
    </cfRule>
  </conditionalFormatting>
  <conditionalFormatting sqref="G931">
    <cfRule type="cellIs" dxfId="917" priority="918" operator="lessThan">
      <formula>1.5</formula>
    </cfRule>
    <cfRule type="cellIs" dxfId="916" priority="919" operator="greaterThan">
      <formula>1.5</formula>
    </cfRule>
  </conditionalFormatting>
  <conditionalFormatting sqref="K931">
    <cfRule type="cellIs" dxfId="915" priority="917" operator="greaterThan">
      <formula>200</formula>
    </cfRule>
  </conditionalFormatting>
  <conditionalFormatting sqref="L931">
    <cfRule type="cellIs" dxfId="914" priority="916" operator="lessThan">
      <formula>200</formula>
    </cfRule>
  </conditionalFormatting>
  <conditionalFormatting sqref="H935">
    <cfRule type="containsText" dxfId="913" priority="914" operator="containsText" text="F">
      <formula>NOT(ISERROR(SEARCH("F",H935)))</formula>
    </cfRule>
    <cfRule type="containsText" dxfId="912" priority="915" operator="containsText" text="G">
      <formula>NOT(ISERROR(SEARCH("G",H935)))</formula>
    </cfRule>
  </conditionalFormatting>
  <conditionalFormatting sqref="G935">
    <cfRule type="cellIs" dxfId="911" priority="912" operator="lessThan">
      <formula>1.5</formula>
    </cfRule>
    <cfRule type="cellIs" dxfId="910" priority="913" operator="greaterThan">
      <formula>1.5</formula>
    </cfRule>
  </conditionalFormatting>
  <conditionalFormatting sqref="K935">
    <cfRule type="cellIs" dxfId="909" priority="911" operator="greaterThan">
      <formula>200</formula>
    </cfRule>
  </conditionalFormatting>
  <conditionalFormatting sqref="L935">
    <cfRule type="cellIs" dxfId="908" priority="910" operator="lessThan">
      <formula>200</formula>
    </cfRule>
  </conditionalFormatting>
  <conditionalFormatting sqref="H939">
    <cfRule type="containsText" dxfId="907" priority="908" operator="containsText" text="F">
      <formula>NOT(ISERROR(SEARCH("F",H939)))</formula>
    </cfRule>
    <cfRule type="containsText" dxfId="906" priority="909" operator="containsText" text="G">
      <formula>NOT(ISERROR(SEARCH("G",H939)))</formula>
    </cfRule>
  </conditionalFormatting>
  <conditionalFormatting sqref="G939">
    <cfRule type="cellIs" dxfId="905" priority="906" operator="lessThan">
      <formula>1.5</formula>
    </cfRule>
    <cfRule type="cellIs" dxfId="904" priority="907" operator="greaterThan">
      <formula>1.5</formula>
    </cfRule>
  </conditionalFormatting>
  <conditionalFormatting sqref="K939">
    <cfRule type="cellIs" dxfId="903" priority="905" operator="greaterThan">
      <formula>200</formula>
    </cfRule>
  </conditionalFormatting>
  <conditionalFormatting sqref="I916">
    <cfRule type="containsText" dxfId="902" priority="902" operator="containsText" text="F">
      <formula>NOT(ISERROR(SEARCH("F",I916)))</formula>
    </cfRule>
    <cfRule type="containsText" dxfId="901" priority="903" operator="containsText" text="G">
      <formula>NOT(ISERROR(SEARCH("G",I916)))</formula>
    </cfRule>
  </conditionalFormatting>
  <conditionalFormatting sqref="J921">
    <cfRule type="containsText" dxfId="900" priority="900" operator="containsText" text="F">
      <formula>NOT(ISERROR(SEARCH("F",J921)))</formula>
    </cfRule>
    <cfRule type="containsText" dxfId="899" priority="901" operator="containsText" text="G">
      <formula>NOT(ISERROR(SEARCH("G",J921)))</formula>
    </cfRule>
  </conditionalFormatting>
  <conditionalFormatting sqref="I921">
    <cfRule type="cellIs" dxfId="898" priority="898" operator="lessThan">
      <formula>1.5</formula>
    </cfRule>
    <cfRule type="cellIs" dxfId="897" priority="899" operator="greaterThan">
      <formula>1.5</formula>
    </cfRule>
  </conditionalFormatting>
  <conditionalFormatting sqref="J924">
    <cfRule type="cellIs" dxfId="896" priority="896" operator="lessThan">
      <formula>1.5</formula>
    </cfRule>
    <cfRule type="cellIs" dxfId="895" priority="897" operator="greaterThan">
      <formula>1.5</formula>
    </cfRule>
  </conditionalFormatting>
  <conditionalFormatting sqref="J925">
    <cfRule type="containsText" dxfId="894" priority="894" operator="containsText" text="F">
      <formula>NOT(ISERROR(SEARCH("F",J925)))</formula>
    </cfRule>
    <cfRule type="containsText" dxfId="893" priority="895" operator="containsText" text="G">
      <formula>NOT(ISERROR(SEARCH("G",J925)))</formula>
    </cfRule>
  </conditionalFormatting>
  <conditionalFormatting sqref="I925">
    <cfRule type="cellIs" dxfId="892" priority="892" operator="lessThan">
      <formula>1.5</formula>
    </cfRule>
    <cfRule type="cellIs" dxfId="891" priority="893" operator="greaterThan">
      <formula>1.5</formula>
    </cfRule>
  </conditionalFormatting>
  <conditionalFormatting sqref="J928">
    <cfRule type="containsText" dxfId="890" priority="890" operator="containsText" text="F">
      <formula>NOT(ISERROR(SEARCH("F",J928)))</formula>
    </cfRule>
    <cfRule type="containsText" dxfId="889" priority="891" operator="containsText" text="G">
      <formula>NOT(ISERROR(SEARCH("G",J928)))</formula>
    </cfRule>
  </conditionalFormatting>
  <conditionalFormatting sqref="I928">
    <cfRule type="cellIs" dxfId="888" priority="888" operator="lessThan">
      <formula>1.5</formula>
    </cfRule>
    <cfRule type="cellIs" dxfId="887" priority="889" operator="greaterThan">
      <formula>1.5</formula>
    </cfRule>
  </conditionalFormatting>
  <conditionalFormatting sqref="J932">
    <cfRule type="containsText" dxfId="886" priority="886" operator="containsText" text="F">
      <formula>NOT(ISERROR(SEARCH("F",J932)))</formula>
    </cfRule>
    <cfRule type="containsText" dxfId="885" priority="887" operator="containsText" text="G">
      <formula>NOT(ISERROR(SEARCH("G",J932)))</formula>
    </cfRule>
  </conditionalFormatting>
  <conditionalFormatting sqref="I932">
    <cfRule type="cellIs" dxfId="884" priority="884" operator="lessThan">
      <formula>1.5</formula>
    </cfRule>
    <cfRule type="cellIs" dxfId="883" priority="885" operator="greaterThan">
      <formula>1.5</formula>
    </cfRule>
  </conditionalFormatting>
  <conditionalFormatting sqref="J933">
    <cfRule type="cellIs" dxfId="882" priority="882" operator="lessThan">
      <formula>1.5</formula>
    </cfRule>
    <cfRule type="cellIs" dxfId="881" priority="883" operator="greaterThan">
      <formula>1.5</formula>
    </cfRule>
  </conditionalFormatting>
  <conditionalFormatting sqref="F934">
    <cfRule type="cellIs" dxfId="880" priority="880" operator="lessThan">
      <formula>1.5</formula>
    </cfRule>
    <cfRule type="cellIs" dxfId="879" priority="881" operator="greaterThan">
      <formula>1.5</formula>
    </cfRule>
  </conditionalFormatting>
  <conditionalFormatting sqref="I946:J946 I950:J950 I953:J954 I958:J958 I962:J962 H940:H950 H952:H954 H956:H958 H960:H962">
    <cfRule type="containsText" dxfId="878" priority="878" operator="containsText" text="F">
      <formula>NOT(ISERROR(SEARCH("F",H940)))</formula>
    </cfRule>
    <cfRule type="containsText" dxfId="877" priority="879" operator="containsText" text="G">
      <formula>NOT(ISERROR(SEARCH("G",H940)))</formula>
    </cfRule>
  </conditionalFormatting>
  <conditionalFormatting sqref="G940:G950 G952:G954 G956:G958 G960:G962">
    <cfRule type="cellIs" dxfId="876" priority="876" operator="lessThan">
      <formula>1.5</formula>
    </cfRule>
    <cfRule type="cellIs" dxfId="875" priority="877" operator="greaterThan">
      <formula>1.5</formula>
    </cfRule>
  </conditionalFormatting>
  <conditionalFormatting sqref="K940:K950 K952:K954 K956:K958 K960:K962">
    <cfRule type="cellIs" dxfId="874" priority="875" operator="greaterThan">
      <formula>200</formula>
    </cfRule>
  </conditionalFormatting>
  <conditionalFormatting sqref="H951">
    <cfRule type="containsText" dxfId="873" priority="873" operator="containsText" text="F">
      <formula>NOT(ISERROR(SEARCH("F",H951)))</formula>
    </cfRule>
    <cfRule type="containsText" dxfId="872" priority="874" operator="containsText" text="G">
      <formula>NOT(ISERROR(SEARCH("G",H951)))</formula>
    </cfRule>
  </conditionalFormatting>
  <conditionalFormatting sqref="G951">
    <cfRule type="cellIs" dxfId="871" priority="871" operator="lessThan">
      <formula>1.5</formula>
    </cfRule>
    <cfRule type="cellIs" dxfId="870" priority="872" operator="greaterThan">
      <formula>1.5</formula>
    </cfRule>
  </conditionalFormatting>
  <conditionalFormatting sqref="K951">
    <cfRule type="cellIs" dxfId="869" priority="870" operator="greaterThan">
      <formula>200</formula>
    </cfRule>
  </conditionalFormatting>
  <conditionalFormatting sqref="H955">
    <cfRule type="containsText" dxfId="868" priority="868" operator="containsText" text="F">
      <formula>NOT(ISERROR(SEARCH("F",H955)))</formula>
    </cfRule>
    <cfRule type="containsText" dxfId="867" priority="869" operator="containsText" text="G">
      <formula>NOT(ISERROR(SEARCH("G",H955)))</formula>
    </cfRule>
  </conditionalFormatting>
  <conditionalFormatting sqref="G955">
    <cfRule type="cellIs" dxfId="866" priority="866" operator="lessThan">
      <formula>1.5</formula>
    </cfRule>
    <cfRule type="cellIs" dxfId="865" priority="867" operator="greaterThan">
      <formula>1.5</formula>
    </cfRule>
  </conditionalFormatting>
  <conditionalFormatting sqref="K955">
    <cfRule type="cellIs" dxfId="864" priority="865" operator="greaterThan">
      <formula>200</formula>
    </cfRule>
  </conditionalFormatting>
  <conditionalFormatting sqref="H959">
    <cfRule type="containsText" dxfId="863" priority="863" operator="containsText" text="F">
      <formula>NOT(ISERROR(SEARCH("F",H959)))</formula>
    </cfRule>
    <cfRule type="containsText" dxfId="862" priority="864" operator="containsText" text="G">
      <formula>NOT(ISERROR(SEARCH("G",H959)))</formula>
    </cfRule>
  </conditionalFormatting>
  <conditionalFormatting sqref="G959">
    <cfRule type="cellIs" dxfId="861" priority="861" operator="lessThan">
      <formula>1.5</formula>
    </cfRule>
    <cfRule type="cellIs" dxfId="860" priority="862" operator="greaterThan">
      <formula>1.5</formula>
    </cfRule>
  </conditionalFormatting>
  <conditionalFormatting sqref="K959">
    <cfRule type="cellIs" dxfId="859" priority="860" operator="greaterThan">
      <formula>200</formula>
    </cfRule>
  </conditionalFormatting>
  <conditionalFormatting sqref="H963">
    <cfRule type="containsText" dxfId="858" priority="858" operator="containsText" text="F">
      <formula>NOT(ISERROR(SEARCH("F",H963)))</formula>
    </cfRule>
    <cfRule type="containsText" dxfId="857" priority="859" operator="containsText" text="G">
      <formula>NOT(ISERROR(SEARCH("G",H963)))</formula>
    </cfRule>
  </conditionalFormatting>
  <conditionalFormatting sqref="G963">
    <cfRule type="cellIs" dxfId="856" priority="856" operator="lessThan">
      <formula>1.5</formula>
    </cfRule>
    <cfRule type="cellIs" dxfId="855" priority="857" operator="greaterThan">
      <formula>1.5</formula>
    </cfRule>
  </conditionalFormatting>
  <conditionalFormatting sqref="K963">
    <cfRule type="cellIs" dxfId="854" priority="855" operator="greaterThan">
      <formula>200</formula>
    </cfRule>
  </conditionalFormatting>
  <conditionalFormatting sqref="J941">
    <cfRule type="containsText" dxfId="853" priority="853" operator="containsText" text="F">
      <formula>NOT(ISERROR(SEARCH("F",J941)))</formula>
    </cfRule>
    <cfRule type="containsText" dxfId="852" priority="854" operator="containsText" text="G">
      <formula>NOT(ISERROR(SEARCH("G",J941)))</formula>
    </cfRule>
  </conditionalFormatting>
  <conditionalFormatting sqref="I941">
    <cfRule type="cellIs" dxfId="851" priority="851" operator="lessThan">
      <formula>1.5</formula>
    </cfRule>
    <cfRule type="cellIs" dxfId="850" priority="852" operator="greaterThan">
      <formula>1.5</formula>
    </cfRule>
  </conditionalFormatting>
  <conditionalFormatting sqref="J942">
    <cfRule type="containsText" dxfId="849" priority="849" operator="containsText" text="F">
      <formula>NOT(ISERROR(SEARCH("F",J942)))</formula>
    </cfRule>
    <cfRule type="containsText" dxfId="848" priority="850" operator="containsText" text="G">
      <formula>NOT(ISERROR(SEARCH("G",J942)))</formula>
    </cfRule>
  </conditionalFormatting>
  <conditionalFormatting sqref="I942">
    <cfRule type="cellIs" dxfId="847" priority="847" operator="lessThan">
      <formula>1.5</formula>
    </cfRule>
    <cfRule type="cellIs" dxfId="846" priority="848" operator="greaterThan">
      <formula>1.5</formula>
    </cfRule>
  </conditionalFormatting>
  <conditionalFormatting sqref="F944">
    <cfRule type="containsText" dxfId="845" priority="845" operator="containsText" text="F">
      <formula>NOT(ISERROR(SEARCH("F",F944)))</formula>
    </cfRule>
    <cfRule type="containsText" dxfId="844" priority="846" operator="containsText" text="G">
      <formula>NOT(ISERROR(SEARCH("G",F944)))</formula>
    </cfRule>
  </conditionalFormatting>
  <conditionalFormatting sqref="E944">
    <cfRule type="cellIs" dxfId="843" priority="843" operator="lessThan">
      <formula>1.5</formula>
    </cfRule>
    <cfRule type="cellIs" dxfId="842" priority="844" operator="greaterThan">
      <formula>1.5</formula>
    </cfRule>
  </conditionalFormatting>
  <conditionalFormatting sqref="J944">
    <cfRule type="cellIs" dxfId="841" priority="841" operator="lessThan">
      <formula>1.5</formula>
    </cfRule>
    <cfRule type="cellIs" dxfId="840" priority="842" operator="greaterThan">
      <formula>1.5</formula>
    </cfRule>
  </conditionalFormatting>
  <conditionalFormatting sqref="I944">
    <cfRule type="containsText" dxfId="839" priority="839" operator="containsText" text="F">
      <formula>NOT(ISERROR(SEARCH("F",I944)))</formula>
    </cfRule>
    <cfRule type="containsText" dxfId="838" priority="840" operator="containsText" text="G">
      <formula>NOT(ISERROR(SEARCH("G",I944)))</formula>
    </cfRule>
  </conditionalFormatting>
  <conditionalFormatting sqref="J945">
    <cfRule type="containsText" dxfId="837" priority="837" operator="containsText" text="F">
      <formula>NOT(ISERROR(SEARCH("F",J945)))</formula>
    </cfRule>
    <cfRule type="containsText" dxfId="836" priority="838" operator="containsText" text="G">
      <formula>NOT(ISERROR(SEARCH("G",J945)))</formula>
    </cfRule>
  </conditionalFormatting>
  <conditionalFormatting sqref="I945">
    <cfRule type="cellIs" dxfId="835" priority="835" operator="lessThan">
      <formula>1.5</formula>
    </cfRule>
    <cfRule type="cellIs" dxfId="834" priority="836" operator="greaterThan">
      <formula>1.5</formula>
    </cfRule>
  </conditionalFormatting>
  <conditionalFormatting sqref="J948">
    <cfRule type="cellIs" dxfId="833" priority="833" operator="lessThan">
      <formula>1.5</formula>
    </cfRule>
    <cfRule type="cellIs" dxfId="832" priority="834" operator="greaterThan">
      <formula>1.5</formula>
    </cfRule>
  </conditionalFormatting>
  <conditionalFormatting sqref="J949">
    <cfRule type="cellIs" dxfId="831" priority="831" operator="lessThan">
      <formula>1.5</formula>
    </cfRule>
    <cfRule type="cellIs" dxfId="830" priority="832" operator="greaterThan">
      <formula>1.5</formula>
    </cfRule>
  </conditionalFormatting>
  <conditionalFormatting sqref="F950">
    <cfRule type="cellIs" dxfId="829" priority="829" operator="lessThan">
      <formula>1.5</formula>
    </cfRule>
    <cfRule type="cellIs" dxfId="828" priority="830" operator="greaterThan">
      <formula>1.5</formula>
    </cfRule>
  </conditionalFormatting>
  <conditionalFormatting sqref="I956">
    <cfRule type="containsText" dxfId="827" priority="827" operator="containsText" text="F">
      <formula>NOT(ISERROR(SEARCH("F",I956)))</formula>
    </cfRule>
    <cfRule type="containsText" dxfId="826" priority="828" operator="containsText" text="G">
      <formula>NOT(ISERROR(SEARCH("G",I956)))</formula>
    </cfRule>
  </conditionalFormatting>
  <conditionalFormatting sqref="J957">
    <cfRule type="containsText" dxfId="825" priority="825" operator="containsText" text="F">
      <formula>NOT(ISERROR(SEARCH("F",J957)))</formula>
    </cfRule>
    <cfRule type="containsText" dxfId="824" priority="826" operator="containsText" text="G">
      <formula>NOT(ISERROR(SEARCH("G",J957)))</formula>
    </cfRule>
  </conditionalFormatting>
  <conditionalFormatting sqref="I957">
    <cfRule type="cellIs" dxfId="823" priority="823" operator="lessThan">
      <formula>1.5</formula>
    </cfRule>
    <cfRule type="cellIs" dxfId="822" priority="824" operator="greaterThan">
      <formula>1.5</formula>
    </cfRule>
  </conditionalFormatting>
  <conditionalFormatting sqref="J960">
    <cfRule type="cellIs" dxfId="821" priority="821" operator="lessThan">
      <formula>1.5</formula>
    </cfRule>
    <cfRule type="cellIs" dxfId="820" priority="822" operator="greaterThan">
      <formula>1.5</formula>
    </cfRule>
  </conditionalFormatting>
  <conditionalFormatting sqref="J961">
    <cfRule type="containsText" dxfId="819" priority="819" operator="containsText" text="F">
      <formula>NOT(ISERROR(SEARCH("F",J961)))</formula>
    </cfRule>
    <cfRule type="containsText" dxfId="818" priority="820" operator="containsText" text="G">
      <formula>NOT(ISERROR(SEARCH("G",J961)))</formula>
    </cfRule>
  </conditionalFormatting>
  <conditionalFormatting sqref="I961">
    <cfRule type="cellIs" dxfId="817" priority="817" operator="lessThan">
      <formula>1.5</formula>
    </cfRule>
    <cfRule type="cellIs" dxfId="816" priority="818" operator="greaterThan">
      <formula>1.5</formula>
    </cfRule>
  </conditionalFormatting>
  <conditionalFormatting sqref="H964:H974 H976:H978 H980:H982 H984:H986 I969:J970 I977:J978 I982:J982">
    <cfRule type="containsText" dxfId="815" priority="815" operator="containsText" text="F">
      <formula>NOT(ISERROR(SEARCH("F",H964)))</formula>
    </cfRule>
    <cfRule type="containsText" dxfId="814" priority="816" operator="containsText" text="G">
      <formula>NOT(ISERROR(SEARCH("G",H964)))</formula>
    </cfRule>
  </conditionalFormatting>
  <conditionalFormatting sqref="G964:G974 G976:G978 G980:G982 G984:G986">
    <cfRule type="cellIs" dxfId="813" priority="813" operator="lessThan">
      <formula>1.5</formula>
    </cfRule>
    <cfRule type="cellIs" dxfId="812" priority="814" operator="greaterThan">
      <formula>1.5</formula>
    </cfRule>
  </conditionalFormatting>
  <conditionalFormatting sqref="K964:K974 K976:K978 K980:K982 K984:K986">
    <cfRule type="cellIs" dxfId="811" priority="812" operator="greaterThan">
      <formula>200</formula>
    </cfRule>
  </conditionalFormatting>
  <conditionalFormatting sqref="H975">
    <cfRule type="containsText" dxfId="810" priority="810" operator="containsText" text="F">
      <formula>NOT(ISERROR(SEARCH("F",H975)))</formula>
    </cfRule>
    <cfRule type="containsText" dxfId="809" priority="811" operator="containsText" text="G">
      <formula>NOT(ISERROR(SEARCH("G",H975)))</formula>
    </cfRule>
  </conditionalFormatting>
  <conditionalFormatting sqref="G975">
    <cfRule type="cellIs" dxfId="808" priority="808" operator="lessThan">
      <formula>1.5</formula>
    </cfRule>
    <cfRule type="cellIs" dxfId="807" priority="809" operator="greaterThan">
      <formula>1.5</formula>
    </cfRule>
  </conditionalFormatting>
  <conditionalFormatting sqref="K975">
    <cfRule type="cellIs" dxfId="806" priority="807" operator="greaterThan">
      <formula>200</formula>
    </cfRule>
  </conditionalFormatting>
  <conditionalFormatting sqref="H979">
    <cfRule type="containsText" dxfId="805" priority="805" operator="containsText" text="F">
      <formula>NOT(ISERROR(SEARCH("F",H979)))</formula>
    </cfRule>
    <cfRule type="containsText" dxfId="804" priority="806" operator="containsText" text="G">
      <formula>NOT(ISERROR(SEARCH("G",H979)))</formula>
    </cfRule>
  </conditionalFormatting>
  <conditionalFormatting sqref="G979">
    <cfRule type="cellIs" dxfId="803" priority="803" operator="lessThan">
      <formula>1.5</formula>
    </cfRule>
    <cfRule type="cellIs" dxfId="802" priority="804" operator="greaterThan">
      <formula>1.5</formula>
    </cfRule>
  </conditionalFormatting>
  <conditionalFormatting sqref="K979">
    <cfRule type="cellIs" dxfId="801" priority="802" operator="greaterThan">
      <formula>200</formula>
    </cfRule>
  </conditionalFormatting>
  <conditionalFormatting sqref="H983">
    <cfRule type="containsText" dxfId="800" priority="800" operator="containsText" text="F">
      <formula>NOT(ISERROR(SEARCH("F",H983)))</formula>
    </cfRule>
    <cfRule type="containsText" dxfId="799" priority="801" operator="containsText" text="G">
      <formula>NOT(ISERROR(SEARCH("G",H983)))</formula>
    </cfRule>
  </conditionalFormatting>
  <conditionalFormatting sqref="G983">
    <cfRule type="cellIs" dxfId="798" priority="798" operator="lessThan">
      <formula>1.5</formula>
    </cfRule>
    <cfRule type="cellIs" dxfId="797" priority="799" operator="greaterThan">
      <formula>1.5</formula>
    </cfRule>
  </conditionalFormatting>
  <conditionalFormatting sqref="K983">
    <cfRule type="cellIs" dxfId="796" priority="797" operator="greaterThan">
      <formula>200</formula>
    </cfRule>
  </conditionalFormatting>
  <conditionalFormatting sqref="H987">
    <cfRule type="containsText" dxfId="795" priority="795" operator="containsText" text="F">
      <formula>NOT(ISERROR(SEARCH("F",H987)))</formula>
    </cfRule>
    <cfRule type="containsText" dxfId="794" priority="796" operator="containsText" text="G">
      <formula>NOT(ISERROR(SEARCH("G",H987)))</formula>
    </cfRule>
  </conditionalFormatting>
  <conditionalFormatting sqref="G987">
    <cfRule type="cellIs" dxfId="793" priority="793" operator="lessThan">
      <formula>1.5</formula>
    </cfRule>
    <cfRule type="cellIs" dxfId="792" priority="794" operator="greaterThan">
      <formula>1.5</formula>
    </cfRule>
  </conditionalFormatting>
  <conditionalFormatting sqref="K987">
    <cfRule type="cellIs" dxfId="791" priority="792" operator="greaterThan">
      <formula>200</formula>
    </cfRule>
  </conditionalFormatting>
  <conditionalFormatting sqref="J966">
    <cfRule type="cellIs" dxfId="790" priority="790" operator="lessThan">
      <formula>1.5</formula>
    </cfRule>
    <cfRule type="cellIs" dxfId="789" priority="791" operator="greaterThan">
      <formula>1.5</formula>
    </cfRule>
  </conditionalFormatting>
  <conditionalFormatting sqref="J968">
    <cfRule type="cellIs" dxfId="788" priority="788" operator="lessThan">
      <formula>1.5</formula>
    </cfRule>
    <cfRule type="cellIs" dxfId="787" priority="789" operator="greaterThan">
      <formula>1.5</formula>
    </cfRule>
  </conditionalFormatting>
  <conditionalFormatting sqref="I972">
    <cfRule type="containsText" dxfId="786" priority="786" operator="containsText" text="F">
      <formula>NOT(ISERROR(SEARCH("F",I972)))</formula>
    </cfRule>
    <cfRule type="containsText" dxfId="785" priority="787" operator="containsText" text="G">
      <formula>NOT(ISERROR(SEARCH("G",I972)))</formula>
    </cfRule>
  </conditionalFormatting>
  <conditionalFormatting sqref="J973">
    <cfRule type="containsText" dxfId="784" priority="784" operator="containsText" text="F">
      <formula>NOT(ISERROR(SEARCH("F",J973)))</formula>
    </cfRule>
    <cfRule type="containsText" dxfId="783" priority="785" operator="containsText" text="G">
      <formula>NOT(ISERROR(SEARCH("G",J973)))</formula>
    </cfRule>
  </conditionalFormatting>
  <conditionalFormatting sqref="I973">
    <cfRule type="cellIs" dxfId="782" priority="782" operator="lessThan">
      <formula>1.5</formula>
    </cfRule>
    <cfRule type="cellIs" dxfId="781" priority="783" operator="greaterThan">
      <formula>1.5</formula>
    </cfRule>
  </conditionalFormatting>
  <conditionalFormatting sqref="J974">
    <cfRule type="cellIs" dxfId="780" priority="780" operator="lessThan">
      <formula>1.5</formula>
    </cfRule>
    <cfRule type="cellIs" dxfId="779" priority="781" operator="greaterThan">
      <formula>1.5</formula>
    </cfRule>
  </conditionalFormatting>
  <conditionalFormatting sqref="J976">
    <cfRule type="containsText" dxfId="778" priority="778" operator="containsText" text="F">
      <formula>NOT(ISERROR(SEARCH("F",J976)))</formula>
    </cfRule>
    <cfRule type="containsText" dxfId="777" priority="779" operator="containsText" text="G">
      <formula>NOT(ISERROR(SEARCH("G",J976)))</formula>
    </cfRule>
  </conditionalFormatting>
  <conditionalFormatting sqref="I976">
    <cfRule type="cellIs" dxfId="776" priority="776" operator="lessThan">
      <formula>1.5</formula>
    </cfRule>
    <cfRule type="cellIs" dxfId="775" priority="777" operator="greaterThan">
      <formula>1.5</formula>
    </cfRule>
  </conditionalFormatting>
  <conditionalFormatting sqref="F977">
    <cfRule type="containsText" dxfId="774" priority="774" operator="containsText" text="F">
      <formula>NOT(ISERROR(SEARCH("F",F977)))</formula>
    </cfRule>
    <cfRule type="containsText" dxfId="773" priority="775" operator="containsText" text="G">
      <formula>NOT(ISERROR(SEARCH("G",F977)))</formula>
    </cfRule>
  </conditionalFormatting>
  <conditionalFormatting sqref="E977">
    <cfRule type="cellIs" dxfId="772" priority="772" operator="lessThan">
      <formula>1.5</formula>
    </cfRule>
    <cfRule type="cellIs" dxfId="771" priority="773" operator="greaterThan">
      <formula>1.5</formula>
    </cfRule>
  </conditionalFormatting>
  <conditionalFormatting sqref="J980">
    <cfRule type="cellIs" dxfId="770" priority="770" operator="lessThan">
      <formula>1.5</formula>
    </cfRule>
    <cfRule type="cellIs" dxfId="769" priority="771" operator="greaterThan">
      <formula>1.5</formula>
    </cfRule>
  </conditionalFormatting>
  <conditionalFormatting sqref="F981">
    <cfRule type="cellIs" dxfId="768" priority="768" operator="lessThan">
      <formula>1.5</formula>
    </cfRule>
    <cfRule type="cellIs" dxfId="767" priority="769" operator="greaterThan">
      <formula>1.5</formula>
    </cfRule>
  </conditionalFormatting>
  <conditionalFormatting sqref="J981">
    <cfRule type="cellIs" dxfId="766" priority="766" operator="lessThan">
      <formula>1.5</formula>
    </cfRule>
    <cfRule type="cellIs" dxfId="765" priority="767" operator="greaterThan">
      <formula>1.5</formula>
    </cfRule>
  </conditionalFormatting>
  <conditionalFormatting sqref="I981">
    <cfRule type="cellIs" dxfId="764" priority="764" operator="lessThan">
      <formula>1.5</formula>
    </cfRule>
    <cfRule type="cellIs" dxfId="763" priority="765" operator="greaterThan">
      <formula>1.5</formula>
    </cfRule>
  </conditionalFormatting>
  <conditionalFormatting sqref="J985">
    <cfRule type="containsText" dxfId="762" priority="762" operator="containsText" text="F">
      <formula>NOT(ISERROR(SEARCH("F",J985)))</formula>
    </cfRule>
    <cfRule type="containsText" dxfId="761" priority="763" operator="containsText" text="G">
      <formula>NOT(ISERROR(SEARCH("G",J985)))</formula>
    </cfRule>
  </conditionalFormatting>
  <conditionalFormatting sqref="I985">
    <cfRule type="cellIs" dxfId="760" priority="760" operator="lessThan">
      <formula>1.5</formula>
    </cfRule>
    <cfRule type="cellIs" dxfId="759" priority="761" operator="greaterThan">
      <formula>1.5</formula>
    </cfRule>
  </conditionalFormatting>
  <conditionalFormatting sqref="J986">
    <cfRule type="containsText" dxfId="758" priority="758" operator="containsText" text="F">
      <formula>NOT(ISERROR(SEARCH("F",J986)))</formula>
    </cfRule>
    <cfRule type="containsText" dxfId="757" priority="759" operator="containsText" text="G">
      <formula>NOT(ISERROR(SEARCH("G",J986)))</formula>
    </cfRule>
  </conditionalFormatting>
  <conditionalFormatting sqref="I986">
    <cfRule type="cellIs" dxfId="756" priority="756" operator="lessThan">
      <formula>1.5</formula>
    </cfRule>
    <cfRule type="cellIs" dxfId="755" priority="757" operator="greaterThan">
      <formula>1.5</formula>
    </cfRule>
  </conditionalFormatting>
  <conditionalFormatting sqref="I990:J990 I994:J994 I997:J998 H988:H998 H1000:H1002 H1004:H1006 H1008:H1010 I1001:J1002 I1009:J1010">
    <cfRule type="containsText" dxfId="754" priority="754" operator="containsText" text="F">
      <formula>NOT(ISERROR(SEARCH("F",H988)))</formula>
    </cfRule>
    <cfRule type="containsText" dxfId="753" priority="755" operator="containsText" text="G">
      <formula>NOT(ISERROR(SEARCH("G",H988)))</formula>
    </cfRule>
  </conditionalFormatting>
  <conditionalFormatting sqref="G988:G998 G1000:G1002 G1004:G1006 G1008:G1010">
    <cfRule type="cellIs" dxfId="752" priority="752" operator="lessThan">
      <formula>1.5</formula>
    </cfRule>
    <cfRule type="cellIs" dxfId="751" priority="753" operator="greaterThan">
      <formula>1.5</formula>
    </cfRule>
  </conditionalFormatting>
  <conditionalFormatting sqref="K988:K998 K1000:K1002 K1004:K1006 K1008:K1010">
    <cfRule type="cellIs" dxfId="750" priority="751" operator="greaterThan">
      <formula>200</formula>
    </cfRule>
  </conditionalFormatting>
  <conditionalFormatting sqref="H999">
    <cfRule type="containsText" dxfId="749" priority="749" operator="containsText" text="F">
      <formula>NOT(ISERROR(SEARCH("F",H999)))</formula>
    </cfRule>
    <cfRule type="containsText" dxfId="748" priority="750" operator="containsText" text="G">
      <formula>NOT(ISERROR(SEARCH("G",H999)))</formula>
    </cfRule>
  </conditionalFormatting>
  <conditionalFormatting sqref="G999">
    <cfRule type="cellIs" dxfId="747" priority="747" operator="lessThan">
      <formula>1.5</formula>
    </cfRule>
    <cfRule type="cellIs" dxfId="746" priority="748" operator="greaterThan">
      <formula>1.5</formula>
    </cfRule>
  </conditionalFormatting>
  <conditionalFormatting sqref="K999">
    <cfRule type="cellIs" dxfId="745" priority="746" operator="greaterThan">
      <formula>200</formula>
    </cfRule>
  </conditionalFormatting>
  <conditionalFormatting sqref="H1003">
    <cfRule type="containsText" dxfId="744" priority="744" operator="containsText" text="F">
      <formula>NOT(ISERROR(SEARCH("F",H1003)))</formula>
    </cfRule>
    <cfRule type="containsText" dxfId="743" priority="745" operator="containsText" text="G">
      <formula>NOT(ISERROR(SEARCH("G",H1003)))</formula>
    </cfRule>
  </conditionalFormatting>
  <conditionalFormatting sqref="G1003">
    <cfRule type="cellIs" dxfId="742" priority="742" operator="lessThan">
      <formula>1.5</formula>
    </cfRule>
    <cfRule type="cellIs" dxfId="741" priority="743" operator="greaterThan">
      <formula>1.5</formula>
    </cfRule>
  </conditionalFormatting>
  <conditionalFormatting sqref="K1003">
    <cfRule type="cellIs" dxfId="740" priority="741" operator="greaterThan">
      <formula>200</formula>
    </cfRule>
  </conditionalFormatting>
  <conditionalFormatting sqref="H1007">
    <cfRule type="containsText" dxfId="739" priority="739" operator="containsText" text="F">
      <formula>NOT(ISERROR(SEARCH("F",H1007)))</formula>
    </cfRule>
    <cfRule type="containsText" dxfId="738" priority="740" operator="containsText" text="G">
      <formula>NOT(ISERROR(SEARCH("G",H1007)))</formula>
    </cfRule>
  </conditionalFormatting>
  <conditionalFormatting sqref="G1007">
    <cfRule type="cellIs" dxfId="737" priority="737" operator="lessThan">
      <formula>1.5</formula>
    </cfRule>
    <cfRule type="cellIs" dxfId="736" priority="738" operator="greaterThan">
      <formula>1.5</formula>
    </cfRule>
  </conditionalFormatting>
  <conditionalFormatting sqref="K1007">
    <cfRule type="cellIs" dxfId="735" priority="736" operator="greaterThan">
      <formula>200</formula>
    </cfRule>
  </conditionalFormatting>
  <conditionalFormatting sqref="H1011">
    <cfRule type="containsText" dxfId="734" priority="734" operator="containsText" text="F">
      <formula>NOT(ISERROR(SEARCH("F",H1011)))</formula>
    </cfRule>
    <cfRule type="containsText" dxfId="733" priority="735" operator="containsText" text="G">
      <formula>NOT(ISERROR(SEARCH("G",H1011)))</formula>
    </cfRule>
  </conditionalFormatting>
  <conditionalFormatting sqref="G1011">
    <cfRule type="cellIs" dxfId="732" priority="732" operator="lessThan">
      <formula>1.5</formula>
    </cfRule>
    <cfRule type="cellIs" dxfId="731" priority="733" operator="greaterThan">
      <formula>1.5</formula>
    </cfRule>
  </conditionalFormatting>
  <conditionalFormatting sqref="K1011">
    <cfRule type="cellIs" dxfId="730" priority="731" operator="greaterThan">
      <formula>200</formula>
    </cfRule>
  </conditionalFormatting>
  <conditionalFormatting sqref="J989">
    <cfRule type="containsText" dxfId="729" priority="729" operator="containsText" text="F">
      <formula>NOT(ISERROR(SEARCH("F",J989)))</formula>
    </cfRule>
    <cfRule type="containsText" dxfId="728" priority="730" operator="containsText" text="G">
      <formula>NOT(ISERROR(SEARCH("G",J989)))</formula>
    </cfRule>
  </conditionalFormatting>
  <conditionalFormatting sqref="I989">
    <cfRule type="cellIs" dxfId="727" priority="727" operator="lessThan">
      <formula>1.5</formula>
    </cfRule>
    <cfRule type="cellIs" dxfId="726" priority="728" operator="greaterThan">
      <formula>1.5</formula>
    </cfRule>
  </conditionalFormatting>
  <conditionalFormatting sqref="F990">
    <cfRule type="containsText" dxfId="725" priority="725" operator="containsText" text="F">
      <formula>NOT(ISERROR(SEARCH("F",F990)))</formula>
    </cfRule>
    <cfRule type="containsText" dxfId="724" priority="726" operator="containsText" text="G">
      <formula>NOT(ISERROR(SEARCH("G",F990)))</formula>
    </cfRule>
  </conditionalFormatting>
  <conditionalFormatting sqref="E990">
    <cfRule type="cellIs" dxfId="723" priority="723" operator="lessThan">
      <formula>1.5</formula>
    </cfRule>
    <cfRule type="cellIs" dxfId="722" priority="724" operator="greaterThan">
      <formula>1.5</formula>
    </cfRule>
  </conditionalFormatting>
  <conditionalFormatting sqref="J992">
    <cfRule type="containsText" dxfId="721" priority="721" operator="containsText" text="F">
      <formula>NOT(ISERROR(SEARCH("F",J992)))</formula>
    </cfRule>
    <cfRule type="containsText" dxfId="720" priority="722" operator="containsText" text="G">
      <formula>NOT(ISERROR(SEARCH("G",J992)))</formula>
    </cfRule>
  </conditionalFormatting>
  <conditionalFormatting sqref="I992">
    <cfRule type="cellIs" dxfId="719" priority="719" operator="lessThan">
      <formula>1.5</formula>
    </cfRule>
    <cfRule type="cellIs" dxfId="718" priority="720" operator="greaterThan">
      <formula>1.5</formula>
    </cfRule>
  </conditionalFormatting>
  <conditionalFormatting sqref="F993">
    <cfRule type="containsText" dxfId="717" priority="717" operator="containsText" text="F">
      <formula>NOT(ISERROR(SEARCH("F",F993)))</formula>
    </cfRule>
    <cfRule type="containsText" dxfId="716" priority="718" operator="containsText" text="G">
      <formula>NOT(ISERROR(SEARCH("G",F993)))</formula>
    </cfRule>
  </conditionalFormatting>
  <conditionalFormatting sqref="E993">
    <cfRule type="cellIs" dxfId="715" priority="715" operator="lessThan">
      <formula>1.5</formula>
    </cfRule>
    <cfRule type="cellIs" dxfId="714" priority="716" operator="greaterThan">
      <formula>1.5</formula>
    </cfRule>
  </conditionalFormatting>
  <conditionalFormatting sqref="J993">
    <cfRule type="cellIs" dxfId="713" priority="713" operator="lessThan">
      <formula>1.5</formula>
    </cfRule>
    <cfRule type="cellIs" dxfId="712" priority="714" operator="greaterThan">
      <formula>1.5</formula>
    </cfRule>
  </conditionalFormatting>
  <conditionalFormatting sqref="I993">
    <cfRule type="containsText" dxfId="711" priority="711" operator="containsText" text="F">
      <formula>NOT(ISERROR(SEARCH("F",I993)))</formula>
    </cfRule>
    <cfRule type="containsText" dxfId="710" priority="712" operator="containsText" text="G">
      <formula>NOT(ISERROR(SEARCH("G",I993)))</formula>
    </cfRule>
  </conditionalFormatting>
  <conditionalFormatting sqref="I996">
    <cfRule type="containsText" dxfId="709" priority="709" operator="containsText" text="F">
      <formula>NOT(ISERROR(SEARCH("F",I996)))</formula>
    </cfRule>
    <cfRule type="containsText" dxfId="708" priority="710" operator="containsText" text="G">
      <formula>NOT(ISERROR(SEARCH("G",I996)))</formula>
    </cfRule>
  </conditionalFormatting>
  <conditionalFormatting sqref="J1004">
    <cfRule type="containsText" dxfId="707" priority="707" operator="containsText" text="F">
      <formula>NOT(ISERROR(SEARCH("F",J1004)))</formula>
    </cfRule>
    <cfRule type="containsText" dxfId="706" priority="708" operator="containsText" text="G">
      <formula>NOT(ISERROR(SEARCH("G",J1004)))</formula>
    </cfRule>
  </conditionalFormatting>
  <conditionalFormatting sqref="I1004">
    <cfRule type="cellIs" dxfId="705" priority="705" operator="lessThan">
      <formula>1.5</formula>
    </cfRule>
    <cfRule type="cellIs" dxfId="704" priority="706" operator="greaterThan">
      <formula>1.5</formula>
    </cfRule>
  </conditionalFormatting>
  <conditionalFormatting sqref="J1005">
    <cfRule type="containsText" dxfId="703" priority="703" operator="containsText" text="F">
      <formula>NOT(ISERROR(SEARCH("F",J1005)))</formula>
    </cfRule>
    <cfRule type="containsText" dxfId="702" priority="704" operator="containsText" text="G">
      <formula>NOT(ISERROR(SEARCH("G",J1005)))</formula>
    </cfRule>
  </conditionalFormatting>
  <conditionalFormatting sqref="I1005">
    <cfRule type="cellIs" dxfId="701" priority="701" operator="lessThan">
      <formula>1.5</formula>
    </cfRule>
    <cfRule type="cellIs" dxfId="700" priority="702" operator="greaterThan">
      <formula>1.5</formula>
    </cfRule>
  </conditionalFormatting>
  <conditionalFormatting sqref="J1006">
    <cfRule type="containsText" dxfId="699" priority="699" operator="containsText" text="F">
      <formula>NOT(ISERROR(SEARCH("F",J1006)))</formula>
    </cfRule>
    <cfRule type="containsText" dxfId="698" priority="700" operator="containsText" text="G">
      <formula>NOT(ISERROR(SEARCH("G",J1006)))</formula>
    </cfRule>
  </conditionalFormatting>
  <conditionalFormatting sqref="I1006">
    <cfRule type="cellIs" dxfId="697" priority="697" operator="lessThan">
      <formula>1.5</formula>
    </cfRule>
    <cfRule type="cellIs" dxfId="696" priority="698" operator="greaterThan">
      <formula>1.5</formula>
    </cfRule>
  </conditionalFormatting>
  <conditionalFormatting sqref="I1014:J1014 I1022:J1022 I1026:J1026 I1029:J1029 H1012:H1022 H1024:H1026 H1028:H1030 H1032:H1034 I1018:J1018">
    <cfRule type="containsText" dxfId="695" priority="695" operator="containsText" text="F">
      <formula>NOT(ISERROR(SEARCH("F",H1012)))</formula>
    </cfRule>
    <cfRule type="containsText" dxfId="694" priority="696" operator="containsText" text="G">
      <formula>NOT(ISERROR(SEARCH("G",H1012)))</formula>
    </cfRule>
  </conditionalFormatting>
  <conditionalFormatting sqref="G1012:G1022 G1024:G1026 G1028:G1030 G1032:G1034">
    <cfRule type="cellIs" dxfId="693" priority="693" operator="lessThan">
      <formula>1.5</formula>
    </cfRule>
    <cfRule type="cellIs" dxfId="692" priority="694" operator="greaterThan">
      <formula>1.5</formula>
    </cfRule>
  </conditionalFormatting>
  <conditionalFormatting sqref="K1012:K1022 K1024:K1026 K1028:K1030 K1032:K1034">
    <cfRule type="cellIs" dxfId="691" priority="692" operator="greaterThan">
      <formula>200</formula>
    </cfRule>
  </conditionalFormatting>
  <conditionalFormatting sqref="H1023">
    <cfRule type="containsText" dxfId="690" priority="690" operator="containsText" text="F">
      <formula>NOT(ISERROR(SEARCH("F",H1023)))</formula>
    </cfRule>
    <cfRule type="containsText" dxfId="689" priority="691" operator="containsText" text="G">
      <formula>NOT(ISERROR(SEARCH("G",H1023)))</formula>
    </cfRule>
  </conditionalFormatting>
  <conditionalFormatting sqref="G1023">
    <cfRule type="cellIs" dxfId="688" priority="688" operator="lessThan">
      <formula>1.5</formula>
    </cfRule>
    <cfRule type="cellIs" dxfId="687" priority="689" operator="greaterThan">
      <formula>1.5</formula>
    </cfRule>
  </conditionalFormatting>
  <conditionalFormatting sqref="K1023">
    <cfRule type="cellIs" dxfId="686" priority="687" operator="greaterThan">
      <formula>200</formula>
    </cfRule>
  </conditionalFormatting>
  <conditionalFormatting sqref="H1027">
    <cfRule type="containsText" dxfId="685" priority="685" operator="containsText" text="F">
      <formula>NOT(ISERROR(SEARCH("F",H1027)))</formula>
    </cfRule>
    <cfRule type="containsText" dxfId="684" priority="686" operator="containsText" text="G">
      <formula>NOT(ISERROR(SEARCH("G",H1027)))</formula>
    </cfRule>
  </conditionalFormatting>
  <conditionalFormatting sqref="G1027">
    <cfRule type="cellIs" dxfId="683" priority="683" operator="lessThan">
      <formula>1.5</formula>
    </cfRule>
    <cfRule type="cellIs" dxfId="682" priority="684" operator="greaterThan">
      <formula>1.5</formula>
    </cfRule>
  </conditionalFormatting>
  <conditionalFormatting sqref="K1027">
    <cfRule type="cellIs" dxfId="681" priority="682" operator="greaterThan">
      <formula>200</formula>
    </cfRule>
  </conditionalFormatting>
  <conditionalFormatting sqref="H1031">
    <cfRule type="containsText" dxfId="680" priority="680" operator="containsText" text="F">
      <formula>NOT(ISERROR(SEARCH("F",H1031)))</formula>
    </cfRule>
    <cfRule type="containsText" dxfId="679" priority="681" operator="containsText" text="G">
      <formula>NOT(ISERROR(SEARCH("G",H1031)))</formula>
    </cfRule>
  </conditionalFormatting>
  <conditionalFormatting sqref="G1031">
    <cfRule type="cellIs" dxfId="678" priority="678" operator="lessThan">
      <formula>1.5</formula>
    </cfRule>
    <cfRule type="cellIs" dxfId="677" priority="679" operator="greaterThan">
      <formula>1.5</formula>
    </cfRule>
  </conditionalFormatting>
  <conditionalFormatting sqref="K1031">
    <cfRule type="cellIs" dxfId="676" priority="677" operator="greaterThan">
      <formula>200</formula>
    </cfRule>
  </conditionalFormatting>
  <conditionalFormatting sqref="H1035">
    <cfRule type="containsText" dxfId="675" priority="675" operator="containsText" text="F">
      <formula>NOT(ISERROR(SEARCH("F",H1035)))</formula>
    </cfRule>
    <cfRule type="containsText" dxfId="674" priority="676" operator="containsText" text="G">
      <formula>NOT(ISERROR(SEARCH("G",H1035)))</formula>
    </cfRule>
  </conditionalFormatting>
  <conditionalFormatting sqref="G1035">
    <cfRule type="cellIs" dxfId="673" priority="673" operator="lessThan">
      <formula>1.5</formula>
    </cfRule>
    <cfRule type="cellIs" dxfId="672" priority="674" operator="greaterThan">
      <formula>1.5</formula>
    </cfRule>
  </conditionalFormatting>
  <conditionalFormatting sqref="K1035">
    <cfRule type="cellIs" dxfId="671" priority="672" operator="greaterThan">
      <formula>200</formula>
    </cfRule>
  </conditionalFormatting>
  <conditionalFormatting sqref="I1013">
    <cfRule type="containsText" dxfId="670" priority="670" operator="containsText" text="F">
      <formula>NOT(ISERROR(SEARCH("F",I1013)))</formula>
    </cfRule>
    <cfRule type="containsText" dxfId="669" priority="671" operator="containsText" text="G">
      <formula>NOT(ISERROR(SEARCH("G",I1013)))</formula>
    </cfRule>
  </conditionalFormatting>
  <conditionalFormatting sqref="J1016">
    <cfRule type="containsText" dxfId="668" priority="668" operator="containsText" text="F">
      <formula>NOT(ISERROR(SEARCH("F",J1016)))</formula>
    </cfRule>
    <cfRule type="containsText" dxfId="667" priority="669" operator="containsText" text="G">
      <formula>NOT(ISERROR(SEARCH("G",J1016)))</formula>
    </cfRule>
  </conditionalFormatting>
  <conditionalFormatting sqref="I1016">
    <cfRule type="cellIs" dxfId="666" priority="666" operator="lessThan">
      <formula>1.5</formula>
    </cfRule>
    <cfRule type="cellIs" dxfId="665" priority="667" operator="greaterThan">
      <formula>1.5</formula>
    </cfRule>
  </conditionalFormatting>
  <conditionalFormatting sqref="F1017">
    <cfRule type="containsText" dxfId="664" priority="664" operator="containsText" text="F">
      <formula>NOT(ISERROR(SEARCH("F",F1017)))</formula>
    </cfRule>
    <cfRule type="containsText" dxfId="663" priority="665" operator="containsText" text="G">
      <formula>NOT(ISERROR(SEARCH("G",F1017)))</formula>
    </cfRule>
  </conditionalFormatting>
  <conditionalFormatting sqref="E1017">
    <cfRule type="cellIs" dxfId="662" priority="662" operator="lessThan">
      <formula>1.5</formula>
    </cfRule>
    <cfRule type="cellIs" dxfId="661" priority="663" operator="greaterThan">
      <formula>1.5</formula>
    </cfRule>
  </conditionalFormatting>
  <conditionalFormatting sqref="J1017">
    <cfRule type="cellIs" dxfId="660" priority="660" operator="lessThan">
      <formula>1.5</formula>
    </cfRule>
    <cfRule type="cellIs" dxfId="659" priority="661" operator="greaterThan">
      <formula>1.5</formula>
    </cfRule>
  </conditionalFormatting>
  <conditionalFormatting sqref="I1017">
    <cfRule type="containsText" dxfId="658" priority="658" operator="containsText" text="F">
      <formula>NOT(ISERROR(SEARCH("F",I1017)))</formula>
    </cfRule>
    <cfRule type="containsText" dxfId="657" priority="659" operator="containsText" text="G">
      <formula>NOT(ISERROR(SEARCH("G",I1017)))</formula>
    </cfRule>
  </conditionalFormatting>
  <conditionalFormatting sqref="J1021">
    <cfRule type="cellIs" dxfId="656" priority="656" operator="lessThan">
      <formula>1.5</formula>
    </cfRule>
    <cfRule type="cellIs" dxfId="655" priority="657" operator="greaterThan">
      <formula>1.5</formula>
    </cfRule>
  </conditionalFormatting>
  <conditionalFormatting sqref="J1024">
    <cfRule type="containsText" dxfId="654" priority="654" operator="containsText" text="F">
      <formula>NOT(ISERROR(SEARCH("F",J1024)))</formula>
    </cfRule>
    <cfRule type="containsText" dxfId="653" priority="655" operator="containsText" text="G">
      <formula>NOT(ISERROR(SEARCH("G",J1024)))</formula>
    </cfRule>
  </conditionalFormatting>
  <conditionalFormatting sqref="I1024">
    <cfRule type="cellIs" dxfId="652" priority="652" operator="lessThan">
      <formula>1.5</formula>
    </cfRule>
    <cfRule type="cellIs" dxfId="651" priority="653" operator="greaterThan">
      <formula>1.5</formula>
    </cfRule>
  </conditionalFormatting>
  <conditionalFormatting sqref="J1025">
    <cfRule type="cellIs" dxfId="650" priority="650" operator="lessThan">
      <formula>1.5</formula>
    </cfRule>
    <cfRule type="cellIs" dxfId="649" priority="651" operator="greaterThan">
      <formula>1.5</formula>
    </cfRule>
  </conditionalFormatting>
  <conditionalFormatting sqref="J1030">
    <cfRule type="cellIs" dxfId="648" priority="648" operator="lessThan">
      <formula>1.5</formula>
    </cfRule>
    <cfRule type="cellIs" dxfId="647" priority="649" operator="greaterThan">
      <formula>1.5</formula>
    </cfRule>
  </conditionalFormatting>
  <conditionalFormatting sqref="J1032">
    <cfRule type="containsText" dxfId="646" priority="646" operator="containsText" text="F">
      <formula>NOT(ISERROR(SEARCH("F",J1032)))</formula>
    </cfRule>
    <cfRule type="containsText" dxfId="645" priority="647" operator="containsText" text="G">
      <formula>NOT(ISERROR(SEARCH("G",J1032)))</formula>
    </cfRule>
  </conditionalFormatting>
  <conditionalFormatting sqref="I1032">
    <cfRule type="cellIs" dxfId="644" priority="644" operator="lessThan">
      <formula>1.5</formula>
    </cfRule>
    <cfRule type="cellIs" dxfId="643" priority="645" operator="greaterThan">
      <formula>1.5</formula>
    </cfRule>
  </conditionalFormatting>
  <conditionalFormatting sqref="F1033">
    <cfRule type="containsText" dxfId="642" priority="642" operator="containsText" text="F">
      <formula>NOT(ISERROR(SEARCH("F",F1033)))</formula>
    </cfRule>
    <cfRule type="containsText" dxfId="641" priority="643" operator="containsText" text="G">
      <formula>NOT(ISERROR(SEARCH("G",F1033)))</formula>
    </cfRule>
  </conditionalFormatting>
  <conditionalFormatting sqref="E1033">
    <cfRule type="cellIs" dxfId="640" priority="640" operator="lessThan">
      <formula>1.5</formula>
    </cfRule>
    <cfRule type="cellIs" dxfId="639" priority="641" operator="greaterThan">
      <formula>1.5</formula>
    </cfRule>
  </conditionalFormatting>
  <conditionalFormatting sqref="J1033">
    <cfRule type="containsText" dxfId="638" priority="638" operator="containsText" text="F">
      <formula>NOT(ISERROR(SEARCH("F",J1033)))</formula>
    </cfRule>
    <cfRule type="containsText" dxfId="637" priority="639" operator="containsText" text="G">
      <formula>NOT(ISERROR(SEARCH("G",J1033)))</formula>
    </cfRule>
  </conditionalFormatting>
  <conditionalFormatting sqref="I1033">
    <cfRule type="cellIs" dxfId="636" priority="636" operator="lessThan">
      <formula>1.5</formula>
    </cfRule>
    <cfRule type="cellIs" dxfId="635" priority="637" operator="greaterThan">
      <formula>1.5</formula>
    </cfRule>
  </conditionalFormatting>
  <conditionalFormatting sqref="J1034">
    <cfRule type="containsText" dxfId="634" priority="634" operator="containsText" text="F">
      <formula>NOT(ISERROR(SEARCH("F",J1034)))</formula>
    </cfRule>
    <cfRule type="containsText" dxfId="633" priority="635" operator="containsText" text="G">
      <formula>NOT(ISERROR(SEARCH("G",J1034)))</formula>
    </cfRule>
  </conditionalFormatting>
  <conditionalFormatting sqref="I1034">
    <cfRule type="cellIs" dxfId="632" priority="632" operator="lessThan">
      <formula>1.5</formula>
    </cfRule>
    <cfRule type="cellIs" dxfId="631" priority="633" operator="greaterThan">
      <formula>1.5</formula>
    </cfRule>
  </conditionalFormatting>
  <conditionalFormatting sqref="I1046:J1046 I1050:J1050 I1058:J1058 H1036:H1046 H1048:H1050 H1052:H1054 H1056:H1058 I1040:J1041 I1053:J1054">
    <cfRule type="containsText" dxfId="630" priority="630" operator="containsText" text="F">
      <formula>NOT(ISERROR(SEARCH("F",H1036)))</formula>
    </cfRule>
    <cfRule type="containsText" dxfId="629" priority="631" operator="containsText" text="G">
      <formula>NOT(ISERROR(SEARCH("G",H1036)))</formula>
    </cfRule>
  </conditionalFormatting>
  <conditionalFormatting sqref="G1036:G1046 G1048:G1050 G1052:G1054 G1056:G1058">
    <cfRule type="cellIs" dxfId="628" priority="628" operator="lessThan">
      <formula>1.5</formula>
    </cfRule>
    <cfRule type="cellIs" dxfId="627" priority="629" operator="greaterThan">
      <formula>1.5</formula>
    </cfRule>
  </conditionalFormatting>
  <conditionalFormatting sqref="K1036:K1046 K1048:K1050 K1052:K1054 K1056:K1058">
    <cfRule type="cellIs" dxfId="626" priority="627" operator="greaterThan">
      <formula>200</formula>
    </cfRule>
  </conditionalFormatting>
  <conditionalFormatting sqref="H1047">
    <cfRule type="containsText" dxfId="625" priority="625" operator="containsText" text="F">
      <formula>NOT(ISERROR(SEARCH("F",H1047)))</formula>
    </cfRule>
    <cfRule type="containsText" dxfId="624" priority="626" operator="containsText" text="G">
      <formula>NOT(ISERROR(SEARCH("G",H1047)))</formula>
    </cfRule>
  </conditionalFormatting>
  <conditionalFormatting sqref="G1047">
    <cfRule type="cellIs" dxfId="623" priority="623" operator="lessThan">
      <formula>1.5</formula>
    </cfRule>
    <cfRule type="cellIs" dxfId="622" priority="624" operator="greaterThan">
      <formula>1.5</formula>
    </cfRule>
  </conditionalFormatting>
  <conditionalFormatting sqref="K1047">
    <cfRule type="cellIs" dxfId="621" priority="622" operator="greaterThan">
      <formula>200</formula>
    </cfRule>
  </conditionalFormatting>
  <conditionalFormatting sqref="H1051">
    <cfRule type="containsText" dxfId="620" priority="620" operator="containsText" text="F">
      <formula>NOT(ISERROR(SEARCH("F",H1051)))</formula>
    </cfRule>
    <cfRule type="containsText" dxfId="619" priority="621" operator="containsText" text="G">
      <formula>NOT(ISERROR(SEARCH("G",H1051)))</formula>
    </cfRule>
  </conditionalFormatting>
  <conditionalFormatting sqref="G1051">
    <cfRule type="cellIs" dxfId="618" priority="618" operator="lessThan">
      <formula>1.5</formula>
    </cfRule>
    <cfRule type="cellIs" dxfId="617" priority="619" operator="greaterThan">
      <formula>1.5</formula>
    </cfRule>
  </conditionalFormatting>
  <conditionalFormatting sqref="K1051">
    <cfRule type="cellIs" dxfId="616" priority="617" operator="greaterThan">
      <formula>200</formula>
    </cfRule>
  </conditionalFormatting>
  <conditionalFormatting sqref="H1055">
    <cfRule type="containsText" dxfId="615" priority="615" operator="containsText" text="F">
      <formula>NOT(ISERROR(SEARCH("F",H1055)))</formula>
    </cfRule>
    <cfRule type="containsText" dxfId="614" priority="616" operator="containsText" text="G">
      <formula>NOT(ISERROR(SEARCH("G",H1055)))</formula>
    </cfRule>
  </conditionalFormatting>
  <conditionalFormatting sqref="G1055">
    <cfRule type="cellIs" dxfId="613" priority="613" operator="lessThan">
      <formula>1.5</formula>
    </cfRule>
    <cfRule type="cellIs" dxfId="612" priority="614" operator="greaterThan">
      <formula>1.5</formula>
    </cfRule>
  </conditionalFormatting>
  <conditionalFormatting sqref="K1055">
    <cfRule type="cellIs" dxfId="611" priority="612" operator="greaterThan">
      <formula>200</formula>
    </cfRule>
  </conditionalFormatting>
  <conditionalFormatting sqref="H1059">
    <cfRule type="containsText" dxfId="610" priority="610" operator="containsText" text="F">
      <formula>NOT(ISERROR(SEARCH("F",H1059)))</formula>
    </cfRule>
    <cfRule type="containsText" dxfId="609" priority="611" operator="containsText" text="G">
      <formula>NOT(ISERROR(SEARCH("G",H1059)))</formula>
    </cfRule>
  </conditionalFormatting>
  <conditionalFormatting sqref="G1059">
    <cfRule type="cellIs" dxfId="608" priority="608" operator="lessThan">
      <formula>1.5</formula>
    </cfRule>
    <cfRule type="cellIs" dxfId="607" priority="609" operator="greaterThan">
      <formula>1.5</formula>
    </cfRule>
  </conditionalFormatting>
  <conditionalFormatting sqref="K1059">
    <cfRule type="cellIs" dxfId="606" priority="607" operator="greaterThan">
      <formula>200</formula>
    </cfRule>
  </conditionalFormatting>
  <conditionalFormatting sqref="J1038">
    <cfRule type="containsText" dxfId="605" priority="605" operator="containsText" text="F">
      <formula>NOT(ISERROR(SEARCH("F",J1038)))</formula>
    </cfRule>
    <cfRule type="containsText" dxfId="604" priority="606" operator="containsText" text="G">
      <formula>NOT(ISERROR(SEARCH("G",J1038)))</formula>
    </cfRule>
  </conditionalFormatting>
  <conditionalFormatting sqref="I1038">
    <cfRule type="cellIs" dxfId="603" priority="603" operator="lessThan">
      <formula>1.5</formula>
    </cfRule>
    <cfRule type="cellIs" dxfId="602" priority="604" operator="greaterThan">
      <formula>1.5</formula>
    </cfRule>
  </conditionalFormatting>
  <conditionalFormatting sqref="J1042">
    <cfRule type="containsText" dxfId="601" priority="601" operator="containsText" text="F">
      <formula>NOT(ISERROR(SEARCH("F",J1042)))</formula>
    </cfRule>
    <cfRule type="containsText" dxfId="600" priority="602" operator="containsText" text="G">
      <formula>NOT(ISERROR(SEARCH("G",J1042)))</formula>
    </cfRule>
  </conditionalFormatting>
  <conditionalFormatting sqref="I1042">
    <cfRule type="cellIs" dxfId="599" priority="599" operator="lessThan">
      <formula>1.5</formula>
    </cfRule>
    <cfRule type="cellIs" dxfId="598" priority="600" operator="greaterThan">
      <formula>1.5</formula>
    </cfRule>
  </conditionalFormatting>
  <conditionalFormatting sqref="J1044">
    <cfRule type="cellIs" dxfId="597" priority="597" operator="lessThan">
      <formula>1.5</formula>
    </cfRule>
    <cfRule type="cellIs" dxfId="596" priority="598" operator="greaterThan">
      <formula>1.5</formula>
    </cfRule>
  </conditionalFormatting>
  <conditionalFormatting sqref="F1045">
    <cfRule type="cellIs" dxfId="595" priority="595" operator="lessThan">
      <formula>1.5</formula>
    </cfRule>
    <cfRule type="cellIs" dxfId="594" priority="596" operator="greaterThan">
      <formula>1.5</formula>
    </cfRule>
  </conditionalFormatting>
  <conditionalFormatting sqref="J1045">
    <cfRule type="containsText" dxfId="593" priority="593" operator="containsText" text="F">
      <formula>NOT(ISERROR(SEARCH("F",J1045)))</formula>
    </cfRule>
    <cfRule type="containsText" dxfId="592" priority="594" operator="containsText" text="G">
      <formula>NOT(ISERROR(SEARCH("G",J1045)))</formula>
    </cfRule>
  </conditionalFormatting>
  <conditionalFormatting sqref="I1045">
    <cfRule type="cellIs" dxfId="591" priority="591" operator="lessThan">
      <formula>1.5</formula>
    </cfRule>
    <cfRule type="cellIs" dxfId="590" priority="592" operator="greaterThan">
      <formula>1.5</formula>
    </cfRule>
  </conditionalFormatting>
  <conditionalFormatting sqref="I1048">
    <cfRule type="containsText" dxfId="589" priority="589" operator="containsText" text="F">
      <formula>NOT(ISERROR(SEARCH("F",I1048)))</formula>
    </cfRule>
    <cfRule type="containsText" dxfId="588" priority="590" operator="containsText" text="G">
      <formula>NOT(ISERROR(SEARCH("G",I1048)))</formula>
    </cfRule>
  </conditionalFormatting>
  <conditionalFormatting sqref="J1049">
    <cfRule type="containsText" dxfId="587" priority="587" operator="containsText" text="F">
      <formula>NOT(ISERROR(SEARCH("F",J1049)))</formula>
    </cfRule>
    <cfRule type="containsText" dxfId="586" priority="588" operator="containsText" text="G">
      <formula>NOT(ISERROR(SEARCH("G",J1049)))</formula>
    </cfRule>
  </conditionalFormatting>
  <conditionalFormatting sqref="I1049">
    <cfRule type="cellIs" dxfId="585" priority="585" operator="lessThan">
      <formula>1.5</formula>
    </cfRule>
    <cfRule type="cellIs" dxfId="584" priority="586" operator="greaterThan">
      <formula>1.5</formula>
    </cfRule>
  </conditionalFormatting>
  <conditionalFormatting sqref="J1056">
    <cfRule type="containsText" dxfId="583" priority="583" operator="containsText" text="F">
      <formula>NOT(ISERROR(SEARCH("F",J1056)))</formula>
    </cfRule>
    <cfRule type="containsText" dxfId="582" priority="584" operator="containsText" text="G">
      <formula>NOT(ISERROR(SEARCH("G",J1056)))</formula>
    </cfRule>
  </conditionalFormatting>
  <conditionalFormatting sqref="I1056">
    <cfRule type="cellIs" dxfId="581" priority="581" operator="lessThan">
      <formula>1.5</formula>
    </cfRule>
    <cfRule type="cellIs" dxfId="580" priority="582" operator="greaterThan">
      <formula>1.5</formula>
    </cfRule>
  </conditionalFormatting>
  <conditionalFormatting sqref="J1057">
    <cfRule type="cellIs" dxfId="579" priority="579" operator="lessThan">
      <formula>1.5</formula>
    </cfRule>
    <cfRule type="cellIs" dxfId="578" priority="580" operator="greaterThan">
      <formula>1.5</formula>
    </cfRule>
  </conditionalFormatting>
  <conditionalFormatting sqref="I1062:J1062 I1069:J1070 I1081:J1082 H1060:H1070 H1072:H1074 H1076:H1078 H1080:H1082 I1064:J1064 I1066:J1066 I1073:J1074 I1077:J1078">
    <cfRule type="containsText" dxfId="577" priority="577" operator="containsText" text="F">
      <formula>NOT(ISERROR(SEARCH("F",H1060)))</formula>
    </cfRule>
    <cfRule type="containsText" dxfId="576" priority="578" operator="containsText" text="G">
      <formula>NOT(ISERROR(SEARCH("G",H1060)))</formula>
    </cfRule>
  </conditionalFormatting>
  <conditionalFormatting sqref="G1060:G1070 G1072:G1074 G1076:G1078 G1080:G1082">
    <cfRule type="cellIs" dxfId="575" priority="575" operator="lessThan">
      <formula>1.5</formula>
    </cfRule>
    <cfRule type="cellIs" dxfId="574" priority="576" operator="greaterThan">
      <formula>1.5</formula>
    </cfRule>
  </conditionalFormatting>
  <conditionalFormatting sqref="K1060:K1070 K1072:K1074 K1076:K1078 K1080:K1082">
    <cfRule type="cellIs" dxfId="573" priority="574" operator="greaterThan">
      <formula>200</formula>
    </cfRule>
  </conditionalFormatting>
  <conditionalFormatting sqref="H1071">
    <cfRule type="containsText" dxfId="572" priority="572" operator="containsText" text="F">
      <formula>NOT(ISERROR(SEARCH("F",H1071)))</formula>
    </cfRule>
    <cfRule type="containsText" dxfId="571" priority="573" operator="containsText" text="G">
      <formula>NOT(ISERROR(SEARCH("G",H1071)))</formula>
    </cfRule>
  </conditionalFormatting>
  <conditionalFormatting sqref="G1071">
    <cfRule type="cellIs" dxfId="570" priority="570" operator="lessThan">
      <formula>1.5</formula>
    </cfRule>
    <cfRule type="cellIs" dxfId="569" priority="571" operator="greaterThan">
      <formula>1.5</formula>
    </cfRule>
  </conditionalFormatting>
  <conditionalFormatting sqref="K1071">
    <cfRule type="cellIs" dxfId="568" priority="569" operator="greaterThan">
      <formula>200</formula>
    </cfRule>
  </conditionalFormatting>
  <conditionalFormatting sqref="H1075">
    <cfRule type="containsText" dxfId="567" priority="567" operator="containsText" text="F">
      <formula>NOT(ISERROR(SEARCH("F",H1075)))</formula>
    </cfRule>
    <cfRule type="containsText" dxfId="566" priority="568" operator="containsText" text="G">
      <formula>NOT(ISERROR(SEARCH("G",H1075)))</formula>
    </cfRule>
  </conditionalFormatting>
  <conditionalFormatting sqref="G1075">
    <cfRule type="cellIs" dxfId="565" priority="565" operator="lessThan">
      <formula>1.5</formula>
    </cfRule>
    <cfRule type="cellIs" dxfId="564" priority="566" operator="greaterThan">
      <formula>1.5</formula>
    </cfRule>
  </conditionalFormatting>
  <conditionalFormatting sqref="K1075">
    <cfRule type="cellIs" dxfId="563" priority="564" operator="greaterThan">
      <formula>200</formula>
    </cfRule>
  </conditionalFormatting>
  <conditionalFormatting sqref="H1079">
    <cfRule type="containsText" dxfId="562" priority="562" operator="containsText" text="F">
      <formula>NOT(ISERROR(SEARCH("F",H1079)))</formula>
    </cfRule>
    <cfRule type="containsText" dxfId="561" priority="563" operator="containsText" text="G">
      <formula>NOT(ISERROR(SEARCH("G",H1079)))</formula>
    </cfRule>
  </conditionalFormatting>
  <conditionalFormatting sqref="G1079">
    <cfRule type="cellIs" dxfId="560" priority="560" operator="lessThan">
      <formula>1.5</formula>
    </cfRule>
    <cfRule type="cellIs" dxfId="559" priority="561" operator="greaterThan">
      <formula>1.5</formula>
    </cfRule>
  </conditionalFormatting>
  <conditionalFormatting sqref="K1079">
    <cfRule type="cellIs" dxfId="558" priority="559" operator="greaterThan">
      <formula>200</formula>
    </cfRule>
  </conditionalFormatting>
  <conditionalFormatting sqref="H1083">
    <cfRule type="containsText" dxfId="557" priority="557" operator="containsText" text="F">
      <formula>NOT(ISERROR(SEARCH("F",H1083)))</formula>
    </cfRule>
    <cfRule type="containsText" dxfId="556" priority="558" operator="containsText" text="G">
      <formula>NOT(ISERROR(SEARCH("G",H1083)))</formula>
    </cfRule>
  </conditionalFormatting>
  <conditionalFormatting sqref="G1083">
    <cfRule type="cellIs" dxfId="555" priority="555" operator="lessThan">
      <formula>1.5</formula>
    </cfRule>
    <cfRule type="cellIs" dxfId="554" priority="556" operator="greaterThan">
      <formula>1.5</formula>
    </cfRule>
  </conditionalFormatting>
  <conditionalFormatting sqref="K1083">
    <cfRule type="cellIs" dxfId="553" priority="554" operator="greaterThan">
      <formula>200</formula>
    </cfRule>
  </conditionalFormatting>
  <conditionalFormatting sqref="I1061">
    <cfRule type="containsText" dxfId="552" priority="552" operator="containsText" text="F">
      <formula>NOT(ISERROR(SEARCH("F",I1061)))</formula>
    </cfRule>
    <cfRule type="containsText" dxfId="551" priority="553" operator="containsText" text="G">
      <formula>NOT(ISERROR(SEARCH("G",I1061)))</formula>
    </cfRule>
  </conditionalFormatting>
  <conditionalFormatting sqref="J1065">
    <cfRule type="containsText" dxfId="550" priority="550" operator="containsText" text="F">
      <formula>NOT(ISERROR(SEARCH("F",J1065)))</formula>
    </cfRule>
    <cfRule type="containsText" dxfId="549" priority="551" operator="containsText" text="G">
      <formula>NOT(ISERROR(SEARCH("G",J1065)))</formula>
    </cfRule>
  </conditionalFormatting>
  <conditionalFormatting sqref="I1065">
    <cfRule type="cellIs" dxfId="548" priority="548" operator="lessThan">
      <formula>1.5</formula>
    </cfRule>
    <cfRule type="cellIs" dxfId="547" priority="549" operator="greaterThan">
      <formula>1.5</formula>
    </cfRule>
  </conditionalFormatting>
  <conditionalFormatting sqref="J1072">
    <cfRule type="cellIs" dxfId="546" priority="546" operator="lessThan">
      <formula>1.5</formula>
    </cfRule>
    <cfRule type="cellIs" dxfId="545" priority="547" operator="greaterThan">
      <formula>1.5</formula>
    </cfRule>
  </conditionalFormatting>
  <conditionalFormatting sqref="J1076">
    <cfRule type="containsText" dxfId="544" priority="544" operator="containsText" text="F">
      <formula>NOT(ISERROR(SEARCH("F",J1076)))</formula>
    </cfRule>
    <cfRule type="containsText" dxfId="543" priority="545" operator="containsText" text="G">
      <formula>NOT(ISERROR(SEARCH("G",J1076)))</formula>
    </cfRule>
  </conditionalFormatting>
  <conditionalFormatting sqref="I1076">
    <cfRule type="cellIs" dxfId="542" priority="542" operator="lessThan">
      <formula>1.5</formula>
    </cfRule>
    <cfRule type="cellIs" dxfId="541" priority="543" operator="greaterThan">
      <formula>1.5</formula>
    </cfRule>
  </conditionalFormatting>
  <conditionalFormatting sqref="H1084:H1087 H1096:H1098 H1100:H1102 H1104:H1106 H1089:H1094 I1093:J1094 I1097:J1098 I1102:J1102 I1105:J1105">
    <cfRule type="containsText" dxfId="540" priority="540" operator="containsText" text="F">
      <formula>NOT(ISERROR(SEARCH("F",H1084)))</formula>
    </cfRule>
    <cfRule type="containsText" dxfId="539" priority="541" operator="containsText" text="G">
      <formula>NOT(ISERROR(SEARCH("G",H1084)))</formula>
    </cfRule>
  </conditionalFormatting>
  <conditionalFormatting sqref="G1084:G1087 G1096:G1098 G1100:G1102 G1104:G1106 G1089:G1094">
    <cfRule type="cellIs" dxfId="538" priority="538" operator="lessThan">
      <formula>1.5</formula>
    </cfRule>
    <cfRule type="cellIs" dxfId="537" priority="539" operator="greaterThan">
      <formula>1.5</formula>
    </cfRule>
  </conditionalFormatting>
  <conditionalFormatting sqref="K1084:K1087 K1096:K1098 K1100:K1102 K1104:K1106 K1089:K1094">
    <cfRule type="cellIs" dxfId="536" priority="537" operator="greaterThan">
      <formula>200</formula>
    </cfRule>
  </conditionalFormatting>
  <conditionalFormatting sqref="H1095">
    <cfRule type="containsText" dxfId="535" priority="535" operator="containsText" text="F">
      <formula>NOT(ISERROR(SEARCH("F",H1095)))</formula>
    </cfRule>
    <cfRule type="containsText" dxfId="534" priority="536" operator="containsText" text="G">
      <formula>NOT(ISERROR(SEARCH("G",H1095)))</formula>
    </cfRule>
  </conditionalFormatting>
  <conditionalFormatting sqref="G1095">
    <cfRule type="cellIs" dxfId="533" priority="533" operator="lessThan">
      <formula>1.5</formula>
    </cfRule>
    <cfRule type="cellIs" dxfId="532" priority="534" operator="greaterThan">
      <formula>1.5</formula>
    </cfRule>
  </conditionalFormatting>
  <conditionalFormatting sqref="K1095">
    <cfRule type="cellIs" dxfId="531" priority="532" operator="greaterThan">
      <formula>200</formula>
    </cfRule>
  </conditionalFormatting>
  <conditionalFormatting sqref="H1099">
    <cfRule type="containsText" dxfId="530" priority="530" operator="containsText" text="F">
      <formula>NOT(ISERROR(SEARCH("F",H1099)))</formula>
    </cfRule>
    <cfRule type="containsText" dxfId="529" priority="531" operator="containsText" text="G">
      <formula>NOT(ISERROR(SEARCH("G",H1099)))</formula>
    </cfRule>
  </conditionalFormatting>
  <conditionalFormatting sqref="G1099">
    <cfRule type="cellIs" dxfId="528" priority="528" operator="lessThan">
      <formula>1.5</formula>
    </cfRule>
    <cfRule type="cellIs" dxfId="527" priority="529" operator="greaterThan">
      <formula>1.5</formula>
    </cfRule>
  </conditionalFormatting>
  <conditionalFormatting sqref="K1099">
    <cfRule type="cellIs" dxfId="526" priority="527" operator="greaterThan">
      <formula>200</formula>
    </cfRule>
  </conditionalFormatting>
  <conditionalFormatting sqref="H1103">
    <cfRule type="containsText" dxfId="525" priority="525" operator="containsText" text="F">
      <formula>NOT(ISERROR(SEARCH("F",H1103)))</formula>
    </cfRule>
    <cfRule type="containsText" dxfId="524" priority="526" operator="containsText" text="G">
      <formula>NOT(ISERROR(SEARCH("G",H1103)))</formula>
    </cfRule>
  </conditionalFormatting>
  <conditionalFormatting sqref="G1103">
    <cfRule type="cellIs" dxfId="523" priority="523" operator="lessThan">
      <formula>1.5</formula>
    </cfRule>
    <cfRule type="cellIs" dxfId="522" priority="524" operator="greaterThan">
      <formula>1.5</formula>
    </cfRule>
  </conditionalFormatting>
  <conditionalFormatting sqref="K1103">
    <cfRule type="cellIs" dxfId="521" priority="522" operator="greaterThan">
      <formula>200</formula>
    </cfRule>
  </conditionalFormatting>
  <conditionalFormatting sqref="H1107">
    <cfRule type="containsText" dxfId="520" priority="520" operator="containsText" text="F">
      <formula>NOT(ISERROR(SEARCH("F",H1107)))</formula>
    </cfRule>
    <cfRule type="containsText" dxfId="519" priority="521" operator="containsText" text="G">
      <formula>NOT(ISERROR(SEARCH("G",H1107)))</formula>
    </cfRule>
  </conditionalFormatting>
  <conditionalFormatting sqref="G1107">
    <cfRule type="cellIs" dxfId="518" priority="518" operator="lessThan">
      <formula>1.5</formula>
    </cfRule>
    <cfRule type="cellIs" dxfId="517" priority="519" operator="greaterThan">
      <formula>1.5</formula>
    </cfRule>
  </conditionalFormatting>
  <conditionalFormatting sqref="K1107">
    <cfRule type="cellIs" dxfId="516" priority="517" operator="greaterThan">
      <formula>200</formula>
    </cfRule>
  </conditionalFormatting>
  <conditionalFormatting sqref="J1086">
    <cfRule type="cellIs" dxfId="515" priority="515" operator="lessThan">
      <formula>1.5</formula>
    </cfRule>
    <cfRule type="cellIs" dxfId="514" priority="516" operator="greaterThan">
      <formula>1.5</formula>
    </cfRule>
  </conditionalFormatting>
  <conditionalFormatting sqref="F1088">
    <cfRule type="cellIs" dxfId="513" priority="513" operator="lessThan">
      <formula>1.5</formula>
    </cfRule>
    <cfRule type="cellIs" dxfId="512" priority="514" operator="greaterThan">
      <formula>1.5</formula>
    </cfRule>
  </conditionalFormatting>
  <conditionalFormatting sqref="K1088">
    <cfRule type="cellIs" dxfId="511" priority="512" operator="greaterThan">
      <formula>200</formula>
    </cfRule>
  </conditionalFormatting>
  <conditionalFormatting sqref="J1089">
    <cfRule type="containsText" dxfId="510" priority="510" operator="containsText" text="F">
      <formula>NOT(ISERROR(SEARCH("F",J1089)))</formula>
    </cfRule>
    <cfRule type="containsText" dxfId="509" priority="511" operator="containsText" text="G">
      <formula>NOT(ISERROR(SEARCH("G",J1089)))</formula>
    </cfRule>
  </conditionalFormatting>
  <conditionalFormatting sqref="I1089">
    <cfRule type="cellIs" dxfId="508" priority="508" operator="lessThan">
      <formula>1.5</formula>
    </cfRule>
    <cfRule type="cellIs" dxfId="507" priority="509" operator="greaterThan">
      <formula>1.5</formula>
    </cfRule>
  </conditionalFormatting>
  <conditionalFormatting sqref="F1090">
    <cfRule type="containsText" dxfId="506" priority="506" operator="containsText" text="F">
      <formula>NOT(ISERROR(SEARCH("F",F1090)))</formula>
    </cfRule>
    <cfRule type="containsText" dxfId="505" priority="507" operator="containsText" text="G">
      <formula>NOT(ISERROR(SEARCH("G",F1090)))</formula>
    </cfRule>
  </conditionalFormatting>
  <conditionalFormatting sqref="E1090">
    <cfRule type="cellIs" dxfId="504" priority="504" operator="lessThan">
      <formula>1.5</formula>
    </cfRule>
    <cfRule type="cellIs" dxfId="503" priority="505" operator="greaterThan">
      <formula>1.5</formula>
    </cfRule>
  </conditionalFormatting>
  <conditionalFormatting sqref="J1090">
    <cfRule type="containsText" dxfId="502" priority="502" operator="containsText" text="F">
      <formula>NOT(ISERROR(SEARCH("F",J1090)))</formula>
    </cfRule>
    <cfRule type="containsText" dxfId="501" priority="503" operator="containsText" text="G">
      <formula>NOT(ISERROR(SEARCH("G",J1090)))</formula>
    </cfRule>
  </conditionalFormatting>
  <conditionalFormatting sqref="I1090">
    <cfRule type="cellIs" dxfId="500" priority="500" operator="lessThan">
      <formula>1.5</formula>
    </cfRule>
    <cfRule type="cellIs" dxfId="499" priority="501" operator="greaterThan">
      <formula>1.5</formula>
    </cfRule>
  </conditionalFormatting>
  <conditionalFormatting sqref="J1092">
    <cfRule type="cellIs" dxfId="498" priority="498" operator="lessThan">
      <formula>1.5</formula>
    </cfRule>
    <cfRule type="cellIs" dxfId="497" priority="499" operator="greaterThan">
      <formula>1.5</formula>
    </cfRule>
  </conditionalFormatting>
  <conditionalFormatting sqref="I1096">
    <cfRule type="containsText" dxfId="496" priority="496" operator="containsText" text="F">
      <formula>NOT(ISERROR(SEARCH("F",I1096)))</formula>
    </cfRule>
    <cfRule type="containsText" dxfId="495" priority="497" operator="containsText" text="G">
      <formula>NOT(ISERROR(SEARCH("G",I1096)))</formula>
    </cfRule>
  </conditionalFormatting>
  <conditionalFormatting sqref="J1101">
    <cfRule type="cellIs" dxfId="494" priority="494" operator="lessThan">
      <formula>1.5</formula>
    </cfRule>
    <cfRule type="cellIs" dxfId="493" priority="495" operator="greaterThan">
      <formula>1.5</formula>
    </cfRule>
  </conditionalFormatting>
  <conditionalFormatting sqref="J1106">
    <cfRule type="containsText" dxfId="492" priority="492" operator="containsText" text="F">
      <formula>NOT(ISERROR(SEARCH("F",J1106)))</formula>
    </cfRule>
    <cfRule type="containsText" dxfId="491" priority="493" operator="containsText" text="G">
      <formula>NOT(ISERROR(SEARCH("G",J1106)))</formula>
    </cfRule>
  </conditionalFormatting>
  <conditionalFormatting sqref="I1106">
    <cfRule type="cellIs" dxfId="490" priority="490" operator="lessThan">
      <formula>1.5</formula>
    </cfRule>
    <cfRule type="cellIs" dxfId="489" priority="491" operator="greaterThan">
      <formula>1.5</formula>
    </cfRule>
  </conditionalFormatting>
  <conditionalFormatting sqref="I1110:J1110 I1121:J1122 H1108:H1118 H1120:H1122 H1124:H1126 H1128:H1130 I1112:J1112 I1114:J1114 I1126:J1126 I1129:J1129">
    <cfRule type="containsText" dxfId="488" priority="488" operator="containsText" text="F">
      <formula>NOT(ISERROR(SEARCH("F",H1108)))</formula>
    </cfRule>
    <cfRule type="containsText" dxfId="487" priority="489" operator="containsText" text="G">
      <formula>NOT(ISERROR(SEARCH("G",H1108)))</formula>
    </cfRule>
  </conditionalFormatting>
  <conditionalFormatting sqref="G1108:G1118 G1120:G1122 G1124:G1126 G1128:G1130">
    <cfRule type="cellIs" dxfId="486" priority="486" operator="lessThan">
      <formula>1.5</formula>
    </cfRule>
    <cfRule type="cellIs" dxfId="485" priority="487" operator="greaterThan">
      <formula>1.5</formula>
    </cfRule>
  </conditionalFormatting>
  <conditionalFormatting sqref="K1108:K1118 K1120:K1122 K1124:K1126 K1128:K1130">
    <cfRule type="cellIs" dxfId="484" priority="485" operator="greaterThan">
      <formula>200</formula>
    </cfRule>
  </conditionalFormatting>
  <conditionalFormatting sqref="H1119">
    <cfRule type="containsText" dxfId="483" priority="483" operator="containsText" text="F">
      <formula>NOT(ISERROR(SEARCH("F",H1119)))</formula>
    </cfRule>
    <cfRule type="containsText" dxfId="482" priority="484" operator="containsText" text="G">
      <formula>NOT(ISERROR(SEARCH("G",H1119)))</formula>
    </cfRule>
  </conditionalFormatting>
  <conditionalFormatting sqref="G1119">
    <cfRule type="cellIs" dxfId="481" priority="481" operator="lessThan">
      <formula>1.5</formula>
    </cfRule>
    <cfRule type="cellIs" dxfId="480" priority="482" operator="greaterThan">
      <formula>1.5</formula>
    </cfRule>
  </conditionalFormatting>
  <conditionalFormatting sqref="K1119">
    <cfRule type="cellIs" dxfId="479" priority="480" operator="greaterThan">
      <formula>200</formula>
    </cfRule>
  </conditionalFormatting>
  <conditionalFormatting sqref="H1123">
    <cfRule type="containsText" dxfId="478" priority="478" operator="containsText" text="F">
      <formula>NOT(ISERROR(SEARCH("F",H1123)))</formula>
    </cfRule>
    <cfRule type="containsText" dxfId="477" priority="479" operator="containsText" text="G">
      <formula>NOT(ISERROR(SEARCH("G",H1123)))</formula>
    </cfRule>
  </conditionalFormatting>
  <conditionalFormatting sqref="G1123">
    <cfRule type="cellIs" dxfId="476" priority="476" operator="lessThan">
      <formula>1.5</formula>
    </cfRule>
    <cfRule type="cellIs" dxfId="475" priority="477" operator="greaterThan">
      <formula>1.5</formula>
    </cfRule>
  </conditionalFormatting>
  <conditionalFormatting sqref="K1123">
    <cfRule type="cellIs" dxfId="474" priority="475" operator="greaterThan">
      <formula>200</formula>
    </cfRule>
  </conditionalFormatting>
  <conditionalFormatting sqref="H1127">
    <cfRule type="containsText" dxfId="473" priority="473" operator="containsText" text="F">
      <formula>NOT(ISERROR(SEARCH("F",H1127)))</formula>
    </cfRule>
    <cfRule type="containsText" dxfId="472" priority="474" operator="containsText" text="G">
      <formula>NOT(ISERROR(SEARCH("G",H1127)))</formula>
    </cfRule>
  </conditionalFormatting>
  <conditionalFormatting sqref="G1127">
    <cfRule type="cellIs" dxfId="471" priority="471" operator="lessThan">
      <formula>1.5</formula>
    </cfRule>
    <cfRule type="cellIs" dxfId="470" priority="472" operator="greaterThan">
      <formula>1.5</formula>
    </cfRule>
  </conditionalFormatting>
  <conditionalFormatting sqref="K1127">
    <cfRule type="cellIs" dxfId="469" priority="470" operator="greaterThan">
      <formula>200</formula>
    </cfRule>
  </conditionalFormatting>
  <conditionalFormatting sqref="H1131">
    <cfRule type="containsText" dxfId="468" priority="468" operator="containsText" text="F">
      <formula>NOT(ISERROR(SEARCH("F",H1131)))</formula>
    </cfRule>
    <cfRule type="containsText" dxfId="467" priority="469" operator="containsText" text="G">
      <formula>NOT(ISERROR(SEARCH("G",H1131)))</formula>
    </cfRule>
  </conditionalFormatting>
  <conditionalFormatting sqref="G1131">
    <cfRule type="cellIs" dxfId="466" priority="466" operator="lessThan">
      <formula>1.5</formula>
    </cfRule>
    <cfRule type="cellIs" dxfId="465" priority="467" operator="greaterThan">
      <formula>1.5</formula>
    </cfRule>
  </conditionalFormatting>
  <conditionalFormatting sqref="K1131">
    <cfRule type="cellIs" dxfId="464" priority="465" operator="greaterThan">
      <formula>200</formula>
    </cfRule>
  </conditionalFormatting>
  <conditionalFormatting sqref="I1108">
    <cfRule type="containsText" dxfId="463" priority="463" operator="containsText" text="F">
      <formula>NOT(ISERROR(SEARCH("F",I1108)))</formula>
    </cfRule>
    <cfRule type="containsText" dxfId="462" priority="464" operator="containsText" text="G">
      <formula>NOT(ISERROR(SEARCH("G",I1108)))</formula>
    </cfRule>
  </conditionalFormatting>
  <conditionalFormatting sqref="J1109">
    <cfRule type="containsText" dxfId="461" priority="461" operator="containsText" text="F">
      <formula>NOT(ISERROR(SEARCH("F",J1109)))</formula>
    </cfRule>
    <cfRule type="containsText" dxfId="460" priority="462" operator="containsText" text="G">
      <formula>NOT(ISERROR(SEARCH("G",J1109)))</formula>
    </cfRule>
  </conditionalFormatting>
  <conditionalFormatting sqref="I1109">
    <cfRule type="cellIs" dxfId="459" priority="459" operator="lessThan">
      <formula>1.5</formula>
    </cfRule>
    <cfRule type="cellIs" dxfId="458" priority="460" operator="greaterThan">
      <formula>1.5</formula>
    </cfRule>
  </conditionalFormatting>
  <conditionalFormatting sqref="J1113">
    <cfRule type="containsText" dxfId="457" priority="457" operator="containsText" text="F">
      <formula>NOT(ISERROR(SEARCH("F",J1113)))</formula>
    </cfRule>
    <cfRule type="containsText" dxfId="456" priority="458" operator="containsText" text="G">
      <formula>NOT(ISERROR(SEARCH("G",J1113)))</formula>
    </cfRule>
  </conditionalFormatting>
  <conditionalFormatting sqref="I1113">
    <cfRule type="cellIs" dxfId="455" priority="455" operator="lessThan">
      <formula>1.5</formula>
    </cfRule>
    <cfRule type="cellIs" dxfId="454" priority="456" operator="greaterThan">
      <formula>1.5</formula>
    </cfRule>
  </conditionalFormatting>
  <conditionalFormatting sqref="J1116">
    <cfRule type="containsText" dxfId="453" priority="453" operator="containsText" text="F">
      <formula>NOT(ISERROR(SEARCH("F",J1116)))</formula>
    </cfRule>
    <cfRule type="containsText" dxfId="452" priority="454" operator="containsText" text="G">
      <formula>NOT(ISERROR(SEARCH("G",J1116)))</formula>
    </cfRule>
  </conditionalFormatting>
  <conditionalFormatting sqref="I1116">
    <cfRule type="cellIs" dxfId="451" priority="451" operator="lessThan">
      <formula>1.5</formula>
    </cfRule>
    <cfRule type="cellIs" dxfId="450" priority="452" operator="greaterThan">
      <formula>1.5</formula>
    </cfRule>
  </conditionalFormatting>
  <conditionalFormatting sqref="J1117">
    <cfRule type="containsText" dxfId="449" priority="449" operator="containsText" text="F">
      <formula>NOT(ISERROR(SEARCH("F",J1117)))</formula>
    </cfRule>
    <cfRule type="containsText" dxfId="448" priority="450" operator="containsText" text="G">
      <formula>NOT(ISERROR(SEARCH("G",J1117)))</formula>
    </cfRule>
  </conditionalFormatting>
  <conditionalFormatting sqref="I1117">
    <cfRule type="cellIs" dxfId="447" priority="447" operator="lessThan">
      <formula>1.5</formula>
    </cfRule>
    <cfRule type="cellIs" dxfId="446" priority="448" operator="greaterThan">
      <formula>1.5</formula>
    </cfRule>
  </conditionalFormatting>
  <conditionalFormatting sqref="F1118">
    <cfRule type="containsText" dxfId="445" priority="445" operator="containsText" text="F">
      <formula>NOT(ISERROR(SEARCH("F",F1118)))</formula>
    </cfRule>
    <cfRule type="containsText" dxfId="444" priority="446" operator="containsText" text="G">
      <formula>NOT(ISERROR(SEARCH("G",F1118)))</formula>
    </cfRule>
  </conditionalFormatting>
  <conditionalFormatting sqref="E1118">
    <cfRule type="cellIs" dxfId="443" priority="443" operator="lessThan">
      <formula>1.5</formula>
    </cfRule>
    <cfRule type="cellIs" dxfId="442" priority="444" operator="greaterThan">
      <formula>1.5</formula>
    </cfRule>
  </conditionalFormatting>
  <conditionalFormatting sqref="J1118">
    <cfRule type="containsText" dxfId="441" priority="441" operator="containsText" text="F">
      <formula>NOT(ISERROR(SEARCH("F",J1118)))</formula>
    </cfRule>
    <cfRule type="containsText" dxfId="440" priority="442" operator="containsText" text="G">
      <formula>NOT(ISERROR(SEARCH("G",J1118)))</formula>
    </cfRule>
  </conditionalFormatting>
  <conditionalFormatting sqref="I1118">
    <cfRule type="cellIs" dxfId="439" priority="439" operator="lessThan">
      <formula>1.5</formula>
    </cfRule>
    <cfRule type="cellIs" dxfId="438" priority="440" operator="greaterThan">
      <formula>1.5</formula>
    </cfRule>
  </conditionalFormatting>
  <conditionalFormatting sqref="J1120">
    <cfRule type="containsText" dxfId="437" priority="437" operator="containsText" text="F">
      <formula>NOT(ISERROR(SEARCH("F",J1120)))</formula>
    </cfRule>
    <cfRule type="containsText" dxfId="436" priority="438" operator="containsText" text="G">
      <formula>NOT(ISERROR(SEARCH("G",J1120)))</formula>
    </cfRule>
  </conditionalFormatting>
  <conditionalFormatting sqref="I1120">
    <cfRule type="cellIs" dxfId="435" priority="435" operator="lessThan">
      <formula>1.5</formula>
    </cfRule>
    <cfRule type="cellIs" dxfId="434" priority="436" operator="greaterThan">
      <formula>1.5</formula>
    </cfRule>
  </conditionalFormatting>
  <conditionalFormatting sqref="J1124">
    <cfRule type="containsText" dxfId="433" priority="433" operator="containsText" text="F">
      <formula>NOT(ISERROR(SEARCH("F",J1124)))</formula>
    </cfRule>
    <cfRule type="containsText" dxfId="432" priority="434" operator="containsText" text="G">
      <formula>NOT(ISERROR(SEARCH("G",J1124)))</formula>
    </cfRule>
  </conditionalFormatting>
  <conditionalFormatting sqref="I1124">
    <cfRule type="cellIs" dxfId="431" priority="431" operator="lessThan">
      <formula>1.5</formula>
    </cfRule>
    <cfRule type="cellIs" dxfId="430" priority="432" operator="greaterThan">
      <formula>1.5</formula>
    </cfRule>
  </conditionalFormatting>
  <conditionalFormatting sqref="J1125">
    <cfRule type="containsText" dxfId="429" priority="429" operator="containsText" text="F">
      <formula>NOT(ISERROR(SEARCH("F",J1125)))</formula>
    </cfRule>
    <cfRule type="containsText" dxfId="428" priority="430" operator="containsText" text="G">
      <formula>NOT(ISERROR(SEARCH("G",J1125)))</formula>
    </cfRule>
  </conditionalFormatting>
  <conditionalFormatting sqref="I1125">
    <cfRule type="cellIs" dxfId="427" priority="427" operator="lessThan">
      <formula>1.5</formula>
    </cfRule>
    <cfRule type="cellIs" dxfId="426" priority="428" operator="greaterThan">
      <formula>1.5</formula>
    </cfRule>
  </conditionalFormatting>
  <conditionalFormatting sqref="J1130">
    <cfRule type="containsText" dxfId="425" priority="425" operator="containsText" text="F">
      <formula>NOT(ISERROR(SEARCH("F",J1130)))</formula>
    </cfRule>
    <cfRule type="containsText" dxfId="424" priority="426" operator="containsText" text="G">
      <formula>NOT(ISERROR(SEARCH("G",J1130)))</formula>
    </cfRule>
  </conditionalFormatting>
  <conditionalFormatting sqref="I1130">
    <cfRule type="cellIs" dxfId="423" priority="423" operator="lessThan">
      <formula>1.5</formula>
    </cfRule>
    <cfRule type="cellIs" dxfId="422" priority="424" operator="greaterThan">
      <formula>1.5</formula>
    </cfRule>
  </conditionalFormatting>
  <conditionalFormatting sqref="H1132:H1142 H1144:H1146 H1148:H1150 H1152:H1154 I1149:J1149 I1153:J1153">
    <cfRule type="containsText" dxfId="421" priority="421" operator="containsText" text="F">
      <formula>NOT(ISERROR(SEARCH("F",H1132)))</formula>
    </cfRule>
    <cfRule type="containsText" dxfId="420" priority="422" operator="containsText" text="G">
      <formula>NOT(ISERROR(SEARCH("G",H1132)))</formula>
    </cfRule>
  </conditionalFormatting>
  <conditionalFormatting sqref="G1132:G1142 G1144:G1146 G1148:G1150 G1152:G1154">
    <cfRule type="cellIs" dxfId="419" priority="419" operator="lessThan">
      <formula>1.5</formula>
    </cfRule>
    <cfRule type="cellIs" dxfId="418" priority="420" operator="greaterThan">
      <formula>1.5</formula>
    </cfRule>
  </conditionalFormatting>
  <conditionalFormatting sqref="K1132:K1142 K1144:K1146 K1148:K1150 K1152:K1154">
    <cfRule type="cellIs" dxfId="417" priority="418" operator="greaterThan">
      <formula>200</formula>
    </cfRule>
  </conditionalFormatting>
  <conditionalFormatting sqref="H1143">
    <cfRule type="containsText" dxfId="416" priority="416" operator="containsText" text="F">
      <formula>NOT(ISERROR(SEARCH("F",H1143)))</formula>
    </cfRule>
    <cfRule type="containsText" dxfId="415" priority="417" operator="containsText" text="G">
      <formula>NOT(ISERROR(SEARCH("G",H1143)))</formula>
    </cfRule>
  </conditionalFormatting>
  <conditionalFormatting sqref="G1143">
    <cfRule type="cellIs" dxfId="414" priority="414" operator="lessThan">
      <formula>1.5</formula>
    </cfRule>
    <cfRule type="cellIs" dxfId="413" priority="415" operator="greaterThan">
      <formula>1.5</formula>
    </cfRule>
  </conditionalFormatting>
  <conditionalFormatting sqref="K1143">
    <cfRule type="cellIs" dxfId="412" priority="413" operator="greaterThan">
      <formula>200</formula>
    </cfRule>
  </conditionalFormatting>
  <conditionalFormatting sqref="H1147">
    <cfRule type="containsText" dxfId="411" priority="411" operator="containsText" text="F">
      <formula>NOT(ISERROR(SEARCH("F",H1147)))</formula>
    </cfRule>
    <cfRule type="containsText" dxfId="410" priority="412" operator="containsText" text="G">
      <formula>NOT(ISERROR(SEARCH("G",H1147)))</formula>
    </cfRule>
  </conditionalFormatting>
  <conditionalFormatting sqref="G1147">
    <cfRule type="cellIs" dxfId="409" priority="409" operator="lessThan">
      <formula>1.5</formula>
    </cfRule>
    <cfRule type="cellIs" dxfId="408" priority="410" operator="greaterThan">
      <formula>1.5</formula>
    </cfRule>
  </conditionalFormatting>
  <conditionalFormatting sqref="K1147">
    <cfRule type="cellIs" dxfId="407" priority="408" operator="greaterThan">
      <formula>200</formula>
    </cfRule>
  </conditionalFormatting>
  <conditionalFormatting sqref="H1151">
    <cfRule type="containsText" dxfId="406" priority="406" operator="containsText" text="F">
      <formula>NOT(ISERROR(SEARCH("F",H1151)))</formula>
    </cfRule>
    <cfRule type="containsText" dxfId="405" priority="407" operator="containsText" text="G">
      <formula>NOT(ISERROR(SEARCH("G",H1151)))</formula>
    </cfRule>
  </conditionalFormatting>
  <conditionalFormatting sqref="G1151">
    <cfRule type="cellIs" dxfId="404" priority="404" operator="lessThan">
      <formula>1.5</formula>
    </cfRule>
    <cfRule type="cellIs" dxfId="403" priority="405" operator="greaterThan">
      <formula>1.5</formula>
    </cfRule>
  </conditionalFormatting>
  <conditionalFormatting sqref="K1151">
    <cfRule type="cellIs" dxfId="402" priority="403" operator="greaterThan">
      <formula>200</formula>
    </cfRule>
  </conditionalFormatting>
  <conditionalFormatting sqref="H1155">
    <cfRule type="containsText" dxfId="401" priority="401" operator="containsText" text="F">
      <formula>NOT(ISERROR(SEARCH("F",H1155)))</formula>
    </cfRule>
    <cfRule type="containsText" dxfId="400" priority="402" operator="containsText" text="G">
      <formula>NOT(ISERROR(SEARCH("G",H1155)))</formula>
    </cfRule>
  </conditionalFormatting>
  <conditionalFormatting sqref="G1155">
    <cfRule type="cellIs" dxfId="399" priority="399" operator="lessThan">
      <formula>1.5</formula>
    </cfRule>
    <cfRule type="cellIs" dxfId="398" priority="400" operator="greaterThan">
      <formula>1.5</formula>
    </cfRule>
  </conditionalFormatting>
  <conditionalFormatting sqref="K1155">
    <cfRule type="cellIs" dxfId="397" priority="398" operator="greaterThan">
      <formula>200</formula>
    </cfRule>
  </conditionalFormatting>
  <conditionalFormatting sqref="I1133">
    <cfRule type="containsText" dxfId="396" priority="396" operator="containsText" text="F">
      <formula>NOT(ISERROR(SEARCH("F",I1133)))</formula>
    </cfRule>
    <cfRule type="containsText" dxfId="395" priority="397" operator="containsText" text="G">
      <formula>NOT(ISERROR(SEARCH("G",I1133)))</formula>
    </cfRule>
  </conditionalFormatting>
  <conditionalFormatting sqref="J1134">
    <cfRule type="containsText" dxfId="394" priority="394" operator="containsText" text="F">
      <formula>NOT(ISERROR(SEARCH("F",J1134)))</formula>
    </cfRule>
    <cfRule type="containsText" dxfId="393" priority="395" operator="containsText" text="G">
      <formula>NOT(ISERROR(SEARCH("G",J1134)))</formula>
    </cfRule>
  </conditionalFormatting>
  <conditionalFormatting sqref="I1134">
    <cfRule type="cellIs" dxfId="392" priority="392" operator="lessThan">
      <formula>1.5</formula>
    </cfRule>
    <cfRule type="cellIs" dxfId="391" priority="393" operator="greaterThan">
      <formula>1.5</formula>
    </cfRule>
  </conditionalFormatting>
  <conditionalFormatting sqref="F1136">
    <cfRule type="containsText" dxfId="390" priority="390" operator="containsText" text="F">
      <formula>NOT(ISERROR(SEARCH("F",F1136)))</formula>
    </cfRule>
    <cfRule type="containsText" dxfId="389" priority="391" operator="containsText" text="G">
      <formula>NOT(ISERROR(SEARCH("G",F1136)))</formula>
    </cfRule>
  </conditionalFormatting>
  <conditionalFormatting sqref="E1136">
    <cfRule type="cellIs" dxfId="388" priority="388" operator="lessThan">
      <formula>1.5</formula>
    </cfRule>
    <cfRule type="cellIs" dxfId="387" priority="389" operator="greaterThan">
      <formula>1.5</formula>
    </cfRule>
  </conditionalFormatting>
  <conditionalFormatting sqref="J1136">
    <cfRule type="cellIs" dxfId="386" priority="386" operator="lessThan">
      <formula>1.5</formula>
    </cfRule>
    <cfRule type="cellIs" dxfId="385" priority="387" operator="greaterThan">
      <formula>1.5</formula>
    </cfRule>
  </conditionalFormatting>
  <conditionalFormatting sqref="I1136">
    <cfRule type="containsText" dxfId="384" priority="384" operator="containsText" text="F">
      <formula>NOT(ISERROR(SEARCH("F",I1136)))</formula>
    </cfRule>
    <cfRule type="containsText" dxfId="383" priority="385" operator="containsText" text="G">
      <formula>NOT(ISERROR(SEARCH("G",I1136)))</formula>
    </cfRule>
  </conditionalFormatting>
  <conditionalFormatting sqref="F1137">
    <cfRule type="cellIs" dxfId="382" priority="382" operator="lessThan">
      <formula>1.5</formula>
    </cfRule>
    <cfRule type="cellIs" dxfId="381" priority="383" operator="greaterThan">
      <formula>1.5</formula>
    </cfRule>
  </conditionalFormatting>
  <conditionalFormatting sqref="E1137">
    <cfRule type="containsText" dxfId="380" priority="380" operator="containsText" text="F">
      <formula>NOT(ISERROR(SEARCH("F",E1137)))</formula>
    </cfRule>
    <cfRule type="containsText" dxfId="379" priority="381" operator="containsText" text="G">
      <formula>NOT(ISERROR(SEARCH("G",E1137)))</formula>
    </cfRule>
  </conditionalFormatting>
  <conditionalFormatting sqref="J1137">
    <cfRule type="cellIs" dxfId="378" priority="378" operator="lessThan">
      <formula>1.5</formula>
    </cfRule>
    <cfRule type="cellIs" dxfId="377" priority="379" operator="greaterThan">
      <formula>1.5</formula>
    </cfRule>
  </conditionalFormatting>
  <conditionalFormatting sqref="I1137">
    <cfRule type="cellIs" dxfId="376" priority="376" operator="lessThan">
      <formula>1.5</formula>
    </cfRule>
    <cfRule type="cellIs" dxfId="375" priority="377" operator="greaterThan">
      <formula>1.5</formula>
    </cfRule>
  </conditionalFormatting>
  <conditionalFormatting sqref="J1138">
    <cfRule type="containsText" dxfId="374" priority="374" operator="containsText" text="F">
      <formula>NOT(ISERROR(SEARCH("F",J1138)))</formula>
    </cfRule>
    <cfRule type="containsText" dxfId="373" priority="375" operator="containsText" text="G">
      <formula>NOT(ISERROR(SEARCH("G",J1138)))</formula>
    </cfRule>
  </conditionalFormatting>
  <conditionalFormatting sqref="I1138">
    <cfRule type="cellIs" dxfId="372" priority="372" operator="lessThan">
      <formula>1.5</formula>
    </cfRule>
    <cfRule type="cellIs" dxfId="371" priority="373" operator="greaterThan">
      <formula>1.5</formula>
    </cfRule>
  </conditionalFormatting>
  <conditionalFormatting sqref="F1140">
    <cfRule type="containsText" dxfId="370" priority="370" operator="containsText" text="F">
      <formula>NOT(ISERROR(SEARCH("F",F1140)))</formula>
    </cfRule>
    <cfRule type="containsText" dxfId="369" priority="371" operator="containsText" text="G">
      <formula>NOT(ISERROR(SEARCH("G",F1140)))</formula>
    </cfRule>
  </conditionalFormatting>
  <conditionalFormatting sqref="E1140">
    <cfRule type="cellIs" dxfId="368" priority="368" operator="lessThan">
      <formula>1.5</formula>
    </cfRule>
    <cfRule type="cellIs" dxfId="367" priority="369" operator="greaterThan">
      <formula>1.5</formula>
    </cfRule>
  </conditionalFormatting>
  <conditionalFormatting sqref="J1140">
    <cfRule type="cellIs" dxfId="366" priority="366" operator="lessThan">
      <formula>1.5</formula>
    </cfRule>
    <cfRule type="cellIs" dxfId="365" priority="367" operator="greaterThan">
      <formula>1.5</formula>
    </cfRule>
  </conditionalFormatting>
  <conditionalFormatting sqref="I1140">
    <cfRule type="containsText" dxfId="364" priority="364" operator="containsText" text="F">
      <formula>NOT(ISERROR(SEARCH("F",I1140)))</formula>
    </cfRule>
    <cfRule type="containsText" dxfId="363" priority="365" operator="containsText" text="G">
      <formula>NOT(ISERROR(SEARCH("G",I1140)))</formula>
    </cfRule>
  </conditionalFormatting>
  <conditionalFormatting sqref="J1141">
    <cfRule type="cellIs" dxfId="362" priority="362" operator="lessThan">
      <formula>1.5</formula>
    </cfRule>
    <cfRule type="cellIs" dxfId="361" priority="363" operator="greaterThan">
      <formula>1.5</formula>
    </cfRule>
  </conditionalFormatting>
  <conditionalFormatting sqref="J1142">
    <cfRule type="containsText" dxfId="360" priority="360" operator="containsText" text="F">
      <formula>NOT(ISERROR(SEARCH("F",J1142)))</formula>
    </cfRule>
    <cfRule type="containsText" dxfId="359" priority="361" operator="containsText" text="G">
      <formula>NOT(ISERROR(SEARCH("G",J1142)))</formula>
    </cfRule>
  </conditionalFormatting>
  <conditionalFormatting sqref="I1142">
    <cfRule type="cellIs" dxfId="358" priority="358" operator="lessThan">
      <formula>1.5</formula>
    </cfRule>
    <cfRule type="cellIs" dxfId="357" priority="359" operator="greaterThan">
      <formula>1.5</formula>
    </cfRule>
  </conditionalFormatting>
  <conditionalFormatting sqref="J1144">
    <cfRule type="containsText" dxfId="356" priority="356" operator="containsText" text="F">
      <formula>NOT(ISERROR(SEARCH("F",J1144)))</formula>
    </cfRule>
    <cfRule type="containsText" dxfId="355" priority="357" operator="containsText" text="G">
      <formula>NOT(ISERROR(SEARCH("G",J1144)))</formula>
    </cfRule>
  </conditionalFormatting>
  <conditionalFormatting sqref="I1144">
    <cfRule type="cellIs" dxfId="354" priority="354" operator="lessThan">
      <formula>1.5</formula>
    </cfRule>
    <cfRule type="cellIs" dxfId="353" priority="355" operator="greaterThan">
      <formula>1.5</formula>
    </cfRule>
  </conditionalFormatting>
  <conditionalFormatting sqref="J1145">
    <cfRule type="containsText" dxfId="352" priority="352" operator="containsText" text="F">
      <formula>NOT(ISERROR(SEARCH("F",J1145)))</formula>
    </cfRule>
    <cfRule type="containsText" dxfId="351" priority="353" operator="containsText" text="G">
      <formula>NOT(ISERROR(SEARCH("G",J1145)))</formula>
    </cfRule>
  </conditionalFormatting>
  <conditionalFormatting sqref="I1145">
    <cfRule type="cellIs" dxfId="350" priority="350" operator="lessThan">
      <formula>1.5</formula>
    </cfRule>
    <cfRule type="cellIs" dxfId="349" priority="351" operator="greaterThan">
      <formula>1.5</formula>
    </cfRule>
  </conditionalFormatting>
  <conditionalFormatting sqref="J1146">
    <cfRule type="containsText" dxfId="348" priority="348" operator="containsText" text="F">
      <formula>NOT(ISERROR(SEARCH("F",J1146)))</formula>
    </cfRule>
    <cfRule type="containsText" dxfId="347" priority="349" operator="containsText" text="G">
      <formula>NOT(ISERROR(SEARCH("G",J1146)))</formula>
    </cfRule>
  </conditionalFormatting>
  <conditionalFormatting sqref="I1146">
    <cfRule type="cellIs" dxfId="346" priority="346" operator="lessThan">
      <formula>1.5</formula>
    </cfRule>
    <cfRule type="cellIs" dxfId="345" priority="347" operator="greaterThan">
      <formula>1.5</formula>
    </cfRule>
  </conditionalFormatting>
  <conditionalFormatting sqref="J1148">
    <cfRule type="cellIs" dxfId="344" priority="344" operator="lessThan">
      <formula>1.5</formula>
    </cfRule>
    <cfRule type="cellIs" dxfId="343" priority="345" operator="greaterThan">
      <formula>1.5</formula>
    </cfRule>
  </conditionalFormatting>
  <conditionalFormatting sqref="J1150">
    <cfRule type="containsText" dxfId="342" priority="342" operator="containsText" text="F">
      <formula>NOT(ISERROR(SEARCH("F",J1150)))</formula>
    </cfRule>
    <cfRule type="containsText" dxfId="341" priority="343" operator="containsText" text="G">
      <formula>NOT(ISERROR(SEARCH("G",J1150)))</formula>
    </cfRule>
  </conditionalFormatting>
  <conditionalFormatting sqref="I1150">
    <cfRule type="cellIs" dxfId="340" priority="340" operator="lessThan">
      <formula>1.5</formula>
    </cfRule>
    <cfRule type="cellIs" dxfId="339" priority="341" operator="greaterThan">
      <formula>1.5</formula>
    </cfRule>
  </conditionalFormatting>
  <conditionalFormatting sqref="J1152">
    <cfRule type="containsText" dxfId="338" priority="338" operator="containsText" text="F">
      <formula>NOT(ISERROR(SEARCH("F",J1152)))</formula>
    </cfRule>
    <cfRule type="containsText" dxfId="337" priority="339" operator="containsText" text="G">
      <formula>NOT(ISERROR(SEARCH("G",J1152)))</formula>
    </cfRule>
  </conditionalFormatting>
  <conditionalFormatting sqref="I1152">
    <cfRule type="cellIs" dxfId="336" priority="336" operator="lessThan">
      <formula>1.5</formula>
    </cfRule>
    <cfRule type="cellIs" dxfId="335" priority="337" operator="greaterThan">
      <formula>1.5</formula>
    </cfRule>
  </conditionalFormatting>
  <conditionalFormatting sqref="J1154">
    <cfRule type="containsText" dxfId="334" priority="334" operator="containsText" text="F">
      <formula>NOT(ISERROR(SEARCH("F",J1154)))</formula>
    </cfRule>
    <cfRule type="containsText" dxfId="333" priority="335" operator="containsText" text="G">
      <formula>NOT(ISERROR(SEARCH("G",J1154)))</formula>
    </cfRule>
  </conditionalFormatting>
  <conditionalFormatting sqref="I1154">
    <cfRule type="cellIs" dxfId="332" priority="332" operator="lessThan">
      <formula>1.5</formula>
    </cfRule>
    <cfRule type="cellIs" dxfId="331" priority="333" operator="greaterThan">
      <formula>1.5</formula>
    </cfRule>
  </conditionalFormatting>
  <conditionalFormatting sqref="I1170:J1170 I1174:J1174 I1178:J1178 H1156:H1166 H1168:H1170 H1172:H1174 H1176:H1178 I1160:J1161 I1166:J1166">
    <cfRule type="containsText" dxfId="330" priority="330" operator="containsText" text="F">
      <formula>NOT(ISERROR(SEARCH("F",H1156)))</formula>
    </cfRule>
    <cfRule type="containsText" dxfId="329" priority="331" operator="containsText" text="G">
      <formula>NOT(ISERROR(SEARCH("G",H1156)))</formula>
    </cfRule>
  </conditionalFormatting>
  <conditionalFormatting sqref="G1156:G1166 G1168:G1170 G1172:G1174 G1176:G1178">
    <cfRule type="cellIs" dxfId="328" priority="328" operator="lessThan">
      <formula>1.5</formula>
    </cfRule>
    <cfRule type="cellIs" dxfId="327" priority="329" operator="greaterThan">
      <formula>1.5</formula>
    </cfRule>
  </conditionalFormatting>
  <conditionalFormatting sqref="K1156:K1166 K1168:K1170 K1172:K1174 K1176:K1178">
    <cfRule type="cellIs" dxfId="326" priority="327" operator="greaterThan">
      <formula>200</formula>
    </cfRule>
  </conditionalFormatting>
  <conditionalFormatting sqref="H1167">
    <cfRule type="containsText" dxfId="325" priority="325" operator="containsText" text="F">
      <formula>NOT(ISERROR(SEARCH("F",H1167)))</formula>
    </cfRule>
    <cfRule type="containsText" dxfId="324" priority="326" operator="containsText" text="G">
      <formula>NOT(ISERROR(SEARCH("G",H1167)))</formula>
    </cfRule>
  </conditionalFormatting>
  <conditionalFormatting sqref="G1167">
    <cfRule type="cellIs" dxfId="323" priority="323" operator="lessThan">
      <formula>1.5</formula>
    </cfRule>
    <cfRule type="cellIs" dxfId="322" priority="324" operator="greaterThan">
      <formula>1.5</formula>
    </cfRule>
  </conditionalFormatting>
  <conditionalFormatting sqref="K1167">
    <cfRule type="cellIs" dxfId="321" priority="322" operator="greaterThan">
      <formula>200</formula>
    </cfRule>
  </conditionalFormatting>
  <conditionalFormatting sqref="H1171">
    <cfRule type="containsText" dxfId="320" priority="320" operator="containsText" text="F">
      <formula>NOT(ISERROR(SEARCH("F",H1171)))</formula>
    </cfRule>
    <cfRule type="containsText" dxfId="319" priority="321" operator="containsText" text="G">
      <formula>NOT(ISERROR(SEARCH("G",H1171)))</formula>
    </cfRule>
  </conditionalFormatting>
  <conditionalFormatting sqref="G1171">
    <cfRule type="cellIs" dxfId="318" priority="318" operator="lessThan">
      <formula>1.5</formula>
    </cfRule>
    <cfRule type="cellIs" dxfId="317" priority="319" operator="greaterThan">
      <formula>1.5</formula>
    </cfRule>
  </conditionalFormatting>
  <conditionalFormatting sqref="K1171">
    <cfRule type="cellIs" dxfId="316" priority="317" operator="greaterThan">
      <formula>200</formula>
    </cfRule>
  </conditionalFormatting>
  <conditionalFormatting sqref="H1175">
    <cfRule type="containsText" dxfId="315" priority="315" operator="containsText" text="F">
      <formula>NOT(ISERROR(SEARCH("F",H1175)))</formula>
    </cfRule>
    <cfRule type="containsText" dxfId="314" priority="316" operator="containsText" text="G">
      <formula>NOT(ISERROR(SEARCH("G",H1175)))</formula>
    </cfRule>
  </conditionalFormatting>
  <conditionalFormatting sqref="G1175">
    <cfRule type="cellIs" dxfId="313" priority="313" operator="lessThan">
      <formula>1.5</formula>
    </cfRule>
    <cfRule type="cellIs" dxfId="312" priority="314" operator="greaterThan">
      <formula>1.5</formula>
    </cfRule>
  </conditionalFormatting>
  <conditionalFormatting sqref="K1175">
    <cfRule type="cellIs" dxfId="311" priority="312" operator="greaterThan">
      <formula>200</formula>
    </cfRule>
  </conditionalFormatting>
  <conditionalFormatting sqref="H1179">
    <cfRule type="containsText" dxfId="310" priority="310" operator="containsText" text="F">
      <formula>NOT(ISERROR(SEARCH("F",H1179)))</formula>
    </cfRule>
    <cfRule type="containsText" dxfId="309" priority="311" operator="containsText" text="G">
      <formula>NOT(ISERROR(SEARCH("G",H1179)))</formula>
    </cfRule>
  </conditionalFormatting>
  <conditionalFormatting sqref="G1179">
    <cfRule type="cellIs" dxfId="308" priority="308" operator="lessThan">
      <formula>1.5</formula>
    </cfRule>
    <cfRule type="cellIs" dxfId="307" priority="309" operator="greaterThan">
      <formula>1.5</formula>
    </cfRule>
  </conditionalFormatting>
  <conditionalFormatting sqref="K1179">
    <cfRule type="cellIs" dxfId="306" priority="307" operator="greaterThan">
      <formula>200</formula>
    </cfRule>
  </conditionalFormatting>
  <conditionalFormatting sqref="I1157">
    <cfRule type="containsText" dxfId="305" priority="305" operator="containsText" text="F">
      <formula>NOT(ISERROR(SEARCH("F",I1157)))</formula>
    </cfRule>
    <cfRule type="containsText" dxfId="304" priority="306" operator="containsText" text="G">
      <formula>NOT(ISERROR(SEARCH("G",I1157)))</formula>
    </cfRule>
  </conditionalFormatting>
  <conditionalFormatting sqref="J1158">
    <cfRule type="containsText" dxfId="303" priority="303" operator="containsText" text="F">
      <formula>NOT(ISERROR(SEARCH("F",J1158)))</formula>
    </cfRule>
    <cfRule type="containsText" dxfId="302" priority="304" operator="containsText" text="G">
      <formula>NOT(ISERROR(SEARCH("G",J1158)))</formula>
    </cfRule>
  </conditionalFormatting>
  <conditionalFormatting sqref="I1158">
    <cfRule type="cellIs" dxfId="301" priority="301" operator="lessThan">
      <formula>1.5</formula>
    </cfRule>
    <cfRule type="cellIs" dxfId="300" priority="302" operator="greaterThan">
      <formula>1.5</formula>
    </cfRule>
  </conditionalFormatting>
  <conditionalFormatting sqref="J1162">
    <cfRule type="containsText" dxfId="299" priority="299" operator="containsText" text="F">
      <formula>NOT(ISERROR(SEARCH("F",J1162)))</formula>
    </cfRule>
    <cfRule type="containsText" dxfId="298" priority="300" operator="containsText" text="G">
      <formula>NOT(ISERROR(SEARCH("G",J1162)))</formula>
    </cfRule>
  </conditionalFormatting>
  <conditionalFormatting sqref="I1162">
    <cfRule type="cellIs" dxfId="297" priority="297" operator="lessThan">
      <formula>1.5</formula>
    </cfRule>
    <cfRule type="cellIs" dxfId="296" priority="298" operator="greaterThan">
      <formula>1.5</formula>
    </cfRule>
  </conditionalFormatting>
  <conditionalFormatting sqref="J1164">
    <cfRule type="containsText" dxfId="295" priority="295" operator="containsText" text="F">
      <formula>NOT(ISERROR(SEARCH("F",J1164)))</formula>
    </cfRule>
    <cfRule type="containsText" dxfId="294" priority="296" operator="containsText" text="G">
      <formula>NOT(ISERROR(SEARCH("G",J1164)))</formula>
    </cfRule>
  </conditionalFormatting>
  <conditionalFormatting sqref="I1164">
    <cfRule type="cellIs" dxfId="293" priority="293" operator="lessThan">
      <formula>1.5</formula>
    </cfRule>
    <cfRule type="cellIs" dxfId="292" priority="294" operator="greaterThan">
      <formula>1.5</formula>
    </cfRule>
  </conditionalFormatting>
  <conditionalFormatting sqref="J1165">
    <cfRule type="cellIs" dxfId="291" priority="291" operator="lessThan">
      <formula>1.5</formula>
    </cfRule>
    <cfRule type="cellIs" dxfId="290" priority="292" operator="greaterThan">
      <formula>1.5</formula>
    </cfRule>
  </conditionalFormatting>
  <conditionalFormatting sqref="J1168">
    <cfRule type="containsText" dxfId="289" priority="289" operator="containsText" text="F">
      <formula>NOT(ISERROR(SEARCH("F",J1168)))</formula>
    </cfRule>
    <cfRule type="containsText" dxfId="288" priority="290" operator="containsText" text="G">
      <formula>NOT(ISERROR(SEARCH("G",J1168)))</formula>
    </cfRule>
  </conditionalFormatting>
  <conditionalFormatting sqref="I1168">
    <cfRule type="cellIs" dxfId="287" priority="287" operator="lessThan">
      <formula>1.5</formula>
    </cfRule>
    <cfRule type="cellIs" dxfId="286" priority="288" operator="greaterThan">
      <formula>1.5</formula>
    </cfRule>
  </conditionalFormatting>
  <conditionalFormatting sqref="J1169">
    <cfRule type="containsText" dxfId="285" priority="285" operator="containsText" text="F">
      <formula>NOT(ISERROR(SEARCH("F",J1169)))</formula>
    </cfRule>
    <cfRule type="containsText" dxfId="284" priority="286" operator="containsText" text="G">
      <formula>NOT(ISERROR(SEARCH("G",J1169)))</formula>
    </cfRule>
  </conditionalFormatting>
  <conditionalFormatting sqref="I1169">
    <cfRule type="cellIs" dxfId="283" priority="283" operator="lessThan">
      <formula>1.5</formula>
    </cfRule>
    <cfRule type="cellIs" dxfId="282" priority="284" operator="greaterThan">
      <formula>1.5</formula>
    </cfRule>
  </conditionalFormatting>
  <conditionalFormatting sqref="J1172">
    <cfRule type="cellIs" dxfId="281" priority="281" operator="lessThan">
      <formula>1.5</formula>
    </cfRule>
    <cfRule type="cellIs" dxfId="280" priority="282" operator="greaterThan">
      <formula>1.5</formula>
    </cfRule>
  </conditionalFormatting>
  <conditionalFormatting sqref="F1173">
    <cfRule type="cellIs" dxfId="279" priority="279" operator="lessThan">
      <formula>1.5</formula>
    </cfRule>
    <cfRule type="cellIs" dxfId="278" priority="280" operator="greaterThan">
      <formula>1.5</formula>
    </cfRule>
  </conditionalFormatting>
  <conditionalFormatting sqref="J1173">
    <cfRule type="cellIs" dxfId="277" priority="277" operator="lessThan">
      <formula>1.5</formula>
    </cfRule>
    <cfRule type="cellIs" dxfId="276" priority="278" operator="greaterThan">
      <formula>1.5</formula>
    </cfRule>
  </conditionalFormatting>
  <conditionalFormatting sqref="I1173">
    <cfRule type="cellIs" dxfId="275" priority="275" operator="lessThan">
      <formula>1.5</formula>
    </cfRule>
    <cfRule type="cellIs" dxfId="274" priority="276" operator="greaterThan">
      <formula>1.5</formula>
    </cfRule>
  </conditionalFormatting>
  <conditionalFormatting sqref="J1177">
    <cfRule type="containsText" dxfId="273" priority="273" operator="containsText" text="F">
      <formula>NOT(ISERROR(SEARCH("F",J1177)))</formula>
    </cfRule>
    <cfRule type="containsText" dxfId="272" priority="274" operator="containsText" text="G">
      <formula>NOT(ISERROR(SEARCH("G",J1177)))</formula>
    </cfRule>
  </conditionalFormatting>
  <conditionalFormatting sqref="I1177">
    <cfRule type="cellIs" dxfId="271" priority="271" operator="lessThan">
      <formula>1.5</formula>
    </cfRule>
    <cfRule type="cellIs" dxfId="270" priority="272" operator="greaterThan">
      <formula>1.5</formula>
    </cfRule>
  </conditionalFormatting>
  <conditionalFormatting sqref="F1178">
    <cfRule type="containsText" dxfId="269" priority="269" operator="containsText" text="F">
      <formula>NOT(ISERROR(SEARCH("F",F1178)))</formula>
    </cfRule>
    <cfRule type="containsText" dxfId="268" priority="270" operator="containsText" text="G">
      <formula>NOT(ISERROR(SEARCH("G",F1178)))</formula>
    </cfRule>
  </conditionalFormatting>
  <conditionalFormatting sqref="E1178">
    <cfRule type="cellIs" dxfId="267" priority="267" operator="lessThan">
      <formula>1.5</formula>
    </cfRule>
    <cfRule type="cellIs" dxfId="266" priority="268" operator="greaterThan">
      <formula>1.5</formula>
    </cfRule>
  </conditionalFormatting>
  <conditionalFormatting sqref="I1182:J1182 I1186:J1186 I1190:J1190 I1194:J1194 H1180:H1190 H1192:H1194 H1196:H1198 H1200:H1202 I1201:J1202">
    <cfRule type="containsText" dxfId="265" priority="265" operator="containsText" text="F">
      <formula>NOT(ISERROR(SEARCH("F",H1180)))</formula>
    </cfRule>
    <cfRule type="containsText" dxfId="264" priority="266" operator="containsText" text="G">
      <formula>NOT(ISERROR(SEARCH("G",H1180)))</formula>
    </cfRule>
  </conditionalFormatting>
  <conditionalFormatting sqref="G1180:G1190 G1192:G1194 G1196:G1198 G1200:G1202">
    <cfRule type="cellIs" dxfId="263" priority="263" operator="lessThan">
      <formula>1.5</formula>
    </cfRule>
    <cfRule type="cellIs" dxfId="262" priority="264" operator="greaterThan">
      <formula>1.5</formula>
    </cfRule>
  </conditionalFormatting>
  <conditionalFormatting sqref="K1180:K1190 K1192:K1194 K1196:K1198 K1200:K1202">
    <cfRule type="cellIs" dxfId="261" priority="262" operator="greaterThan">
      <formula>200</formula>
    </cfRule>
  </conditionalFormatting>
  <conditionalFormatting sqref="H1191">
    <cfRule type="containsText" dxfId="260" priority="260" operator="containsText" text="F">
      <formula>NOT(ISERROR(SEARCH("F",H1191)))</formula>
    </cfRule>
    <cfRule type="containsText" dxfId="259" priority="261" operator="containsText" text="G">
      <formula>NOT(ISERROR(SEARCH("G",H1191)))</formula>
    </cfRule>
  </conditionalFormatting>
  <conditionalFormatting sqref="G1191">
    <cfRule type="cellIs" dxfId="258" priority="258" operator="lessThan">
      <formula>1.5</formula>
    </cfRule>
    <cfRule type="cellIs" dxfId="257" priority="259" operator="greaterThan">
      <formula>1.5</formula>
    </cfRule>
  </conditionalFormatting>
  <conditionalFormatting sqref="K1191">
    <cfRule type="cellIs" dxfId="256" priority="257" operator="greaterThan">
      <formula>200</formula>
    </cfRule>
  </conditionalFormatting>
  <conditionalFormatting sqref="H1195">
    <cfRule type="containsText" dxfId="255" priority="255" operator="containsText" text="F">
      <formula>NOT(ISERROR(SEARCH("F",H1195)))</formula>
    </cfRule>
    <cfRule type="containsText" dxfId="254" priority="256" operator="containsText" text="G">
      <formula>NOT(ISERROR(SEARCH("G",H1195)))</formula>
    </cfRule>
  </conditionalFormatting>
  <conditionalFormatting sqref="G1195">
    <cfRule type="cellIs" dxfId="253" priority="253" operator="lessThan">
      <formula>1.5</formula>
    </cfRule>
    <cfRule type="cellIs" dxfId="252" priority="254" operator="greaterThan">
      <formula>1.5</formula>
    </cfRule>
  </conditionalFormatting>
  <conditionalFormatting sqref="K1195">
    <cfRule type="cellIs" dxfId="251" priority="252" operator="greaterThan">
      <formula>200</formula>
    </cfRule>
  </conditionalFormatting>
  <conditionalFormatting sqref="H1199">
    <cfRule type="containsText" dxfId="250" priority="250" operator="containsText" text="F">
      <formula>NOT(ISERROR(SEARCH("F",H1199)))</formula>
    </cfRule>
    <cfRule type="containsText" dxfId="249" priority="251" operator="containsText" text="G">
      <formula>NOT(ISERROR(SEARCH("G",H1199)))</formula>
    </cfRule>
  </conditionalFormatting>
  <conditionalFormatting sqref="G1199">
    <cfRule type="cellIs" dxfId="248" priority="248" operator="lessThan">
      <formula>1.5</formula>
    </cfRule>
    <cfRule type="cellIs" dxfId="247" priority="249" operator="greaterThan">
      <formula>1.5</formula>
    </cfRule>
  </conditionalFormatting>
  <conditionalFormatting sqref="K1199">
    <cfRule type="cellIs" dxfId="246" priority="247" operator="greaterThan">
      <formula>200</formula>
    </cfRule>
  </conditionalFormatting>
  <conditionalFormatting sqref="H1203">
    <cfRule type="containsText" dxfId="245" priority="245" operator="containsText" text="F">
      <formula>NOT(ISERROR(SEARCH("F",H1203)))</formula>
    </cfRule>
    <cfRule type="containsText" dxfId="244" priority="246" operator="containsText" text="G">
      <formula>NOT(ISERROR(SEARCH("G",H1203)))</formula>
    </cfRule>
  </conditionalFormatting>
  <conditionalFormatting sqref="G1203">
    <cfRule type="cellIs" dxfId="243" priority="243" operator="lessThan">
      <formula>1.5</formula>
    </cfRule>
    <cfRule type="cellIs" dxfId="242" priority="244" operator="greaterThan">
      <formula>1.5</formula>
    </cfRule>
  </conditionalFormatting>
  <conditionalFormatting sqref="K1203">
    <cfRule type="cellIs" dxfId="241" priority="242" operator="greaterThan">
      <formula>200</formula>
    </cfRule>
  </conditionalFormatting>
  <conditionalFormatting sqref="J1180">
    <cfRule type="containsText" dxfId="240" priority="240" operator="containsText" text="F">
      <formula>NOT(ISERROR(SEARCH("F",J1180)))</formula>
    </cfRule>
    <cfRule type="containsText" dxfId="239" priority="241" operator="containsText" text="G">
      <formula>NOT(ISERROR(SEARCH("G",J1180)))</formula>
    </cfRule>
  </conditionalFormatting>
  <conditionalFormatting sqref="I1180">
    <cfRule type="cellIs" dxfId="238" priority="238" operator="lessThan">
      <formula>1.5</formula>
    </cfRule>
    <cfRule type="cellIs" dxfId="237" priority="239" operator="greaterThan">
      <formula>1.5</formula>
    </cfRule>
  </conditionalFormatting>
  <conditionalFormatting sqref="F1181">
    <cfRule type="containsText" dxfId="236" priority="236" operator="containsText" text="F">
      <formula>NOT(ISERROR(SEARCH("F",F1181)))</formula>
    </cfRule>
    <cfRule type="containsText" dxfId="235" priority="237" operator="containsText" text="G">
      <formula>NOT(ISERROR(SEARCH("G",F1181)))</formula>
    </cfRule>
  </conditionalFormatting>
  <conditionalFormatting sqref="E1181">
    <cfRule type="cellIs" dxfId="234" priority="234" operator="lessThan">
      <formula>1.5</formula>
    </cfRule>
    <cfRule type="cellIs" dxfId="233" priority="235" operator="greaterThan">
      <formula>1.5</formula>
    </cfRule>
  </conditionalFormatting>
  <conditionalFormatting sqref="J1181">
    <cfRule type="cellIs" dxfId="232" priority="232" operator="lessThan">
      <formula>1.5</formula>
    </cfRule>
    <cfRule type="cellIs" dxfId="231" priority="233" operator="greaterThan">
      <formula>1.5</formula>
    </cfRule>
  </conditionalFormatting>
  <conditionalFormatting sqref="I1181">
    <cfRule type="containsText" dxfId="230" priority="230" operator="containsText" text="F">
      <formula>NOT(ISERROR(SEARCH("F",I1181)))</formula>
    </cfRule>
    <cfRule type="containsText" dxfId="229" priority="231" operator="containsText" text="G">
      <formula>NOT(ISERROR(SEARCH("G",I1181)))</formula>
    </cfRule>
  </conditionalFormatting>
  <conditionalFormatting sqref="F1182">
    <cfRule type="cellIs" dxfId="228" priority="228" operator="lessThan">
      <formula>1.5</formula>
    </cfRule>
    <cfRule type="cellIs" dxfId="227" priority="229" operator="greaterThan">
      <formula>1.5</formula>
    </cfRule>
  </conditionalFormatting>
  <conditionalFormatting sqref="E1182">
    <cfRule type="containsText" dxfId="226" priority="226" operator="containsText" text="F">
      <formula>NOT(ISERROR(SEARCH("F",E1182)))</formula>
    </cfRule>
    <cfRule type="containsText" dxfId="225" priority="227" operator="containsText" text="G">
      <formula>NOT(ISERROR(SEARCH("G",E1182)))</formula>
    </cfRule>
  </conditionalFormatting>
  <conditionalFormatting sqref="J1184">
    <cfRule type="containsText" dxfId="224" priority="224" operator="containsText" text="F">
      <formula>NOT(ISERROR(SEARCH("F",J1184)))</formula>
    </cfRule>
    <cfRule type="containsText" dxfId="223" priority="225" operator="containsText" text="G">
      <formula>NOT(ISERROR(SEARCH("G",J1184)))</formula>
    </cfRule>
  </conditionalFormatting>
  <conditionalFormatting sqref="I1184">
    <cfRule type="cellIs" dxfId="222" priority="222" operator="lessThan">
      <formula>1.5</formula>
    </cfRule>
    <cfRule type="cellIs" dxfId="221" priority="223" operator="greaterThan">
      <formula>1.5</formula>
    </cfRule>
  </conditionalFormatting>
  <conditionalFormatting sqref="J1185">
    <cfRule type="containsText" dxfId="220" priority="220" operator="containsText" text="F">
      <formula>NOT(ISERROR(SEARCH("F",J1185)))</formula>
    </cfRule>
    <cfRule type="containsText" dxfId="219" priority="221" operator="containsText" text="G">
      <formula>NOT(ISERROR(SEARCH("G",J1185)))</formula>
    </cfRule>
  </conditionalFormatting>
  <conditionalFormatting sqref="I1185">
    <cfRule type="cellIs" dxfId="218" priority="218" operator="lessThan">
      <formula>1.5</formula>
    </cfRule>
    <cfRule type="cellIs" dxfId="217" priority="219" operator="greaterThan">
      <formula>1.5</formula>
    </cfRule>
  </conditionalFormatting>
  <conditionalFormatting sqref="J1188">
    <cfRule type="containsText" dxfId="216" priority="216" operator="containsText" text="F">
      <formula>NOT(ISERROR(SEARCH("F",J1188)))</formula>
    </cfRule>
    <cfRule type="containsText" dxfId="215" priority="217" operator="containsText" text="G">
      <formula>NOT(ISERROR(SEARCH("G",J1188)))</formula>
    </cfRule>
  </conditionalFormatting>
  <conditionalFormatting sqref="I1188">
    <cfRule type="cellIs" dxfId="214" priority="214" operator="lessThan">
      <formula>1.5</formula>
    </cfRule>
    <cfRule type="cellIs" dxfId="213" priority="215" operator="greaterThan">
      <formula>1.5</formula>
    </cfRule>
  </conditionalFormatting>
  <conditionalFormatting sqref="J1189">
    <cfRule type="containsText" dxfId="212" priority="212" operator="containsText" text="F">
      <formula>NOT(ISERROR(SEARCH("F",J1189)))</formula>
    </cfRule>
    <cfRule type="containsText" dxfId="211" priority="213" operator="containsText" text="G">
      <formula>NOT(ISERROR(SEARCH("G",J1189)))</formula>
    </cfRule>
  </conditionalFormatting>
  <conditionalFormatting sqref="I1189">
    <cfRule type="cellIs" dxfId="210" priority="210" operator="lessThan">
      <formula>1.5</formula>
    </cfRule>
    <cfRule type="cellIs" dxfId="209" priority="211" operator="greaterThan">
      <formula>1.5</formula>
    </cfRule>
  </conditionalFormatting>
  <conditionalFormatting sqref="J1192">
    <cfRule type="containsText" dxfId="208" priority="208" operator="containsText" text="F">
      <formula>NOT(ISERROR(SEARCH("F",J1192)))</formula>
    </cfRule>
    <cfRule type="containsText" dxfId="207" priority="209" operator="containsText" text="G">
      <formula>NOT(ISERROR(SEARCH("G",J1192)))</formula>
    </cfRule>
  </conditionalFormatting>
  <conditionalFormatting sqref="I1192">
    <cfRule type="cellIs" dxfId="206" priority="206" operator="lessThan">
      <formula>1.5</formula>
    </cfRule>
    <cfRule type="cellIs" dxfId="205" priority="207" operator="greaterThan">
      <formula>1.5</formula>
    </cfRule>
  </conditionalFormatting>
  <conditionalFormatting sqref="J1193">
    <cfRule type="containsText" dxfId="204" priority="204" operator="containsText" text="F">
      <formula>NOT(ISERROR(SEARCH("F",J1193)))</formula>
    </cfRule>
    <cfRule type="containsText" dxfId="203" priority="205" operator="containsText" text="G">
      <formula>NOT(ISERROR(SEARCH("G",J1193)))</formula>
    </cfRule>
  </conditionalFormatting>
  <conditionalFormatting sqref="I1193">
    <cfRule type="cellIs" dxfId="202" priority="202" operator="lessThan">
      <formula>1.5</formula>
    </cfRule>
    <cfRule type="cellIs" dxfId="201" priority="203" operator="greaterThan">
      <formula>1.5</formula>
    </cfRule>
  </conditionalFormatting>
  <conditionalFormatting sqref="F1194">
    <cfRule type="containsText" dxfId="200" priority="200" operator="containsText" text="F">
      <formula>NOT(ISERROR(SEARCH("F",F1194)))</formula>
    </cfRule>
    <cfRule type="containsText" dxfId="199" priority="201" operator="containsText" text="G">
      <formula>NOT(ISERROR(SEARCH("G",F1194)))</formula>
    </cfRule>
  </conditionalFormatting>
  <conditionalFormatting sqref="E1194">
    <cfRule type="cellIs" dxfId="198" priority="198" operator="lessThan">
      <formula>1.5</formula>
    </cfRule>
    <cfRule type="cellIs" dxfId="197" priority="199" operator="greaterThan">
      <formula>1.5</formula>
    </cfRule>
  </conditionalFormatting>
  <conditionalFormatting sqref="J1197">
    <cfRule type="cellIs" dxfId="196" priority="196" operator="lessThan">
      <formula>1.5</formula>
    </cfRule>
    <cfRule type="cellIs" dxfId="195" priority="197" operator="greaterThan">
      <formula>1.5</formula>
    </cfRule>
  </conditionalFormatting>
  <conditionalFormatting sqref="J1198">
    <cfRule type="containsText" dxfId="194" priority="194" operator="containsText" text="F">
      <formula>NOT(ISERROR(SEARCH("F",J1198)))</formula>
    </cfRule>
    <cfRule type="containsText" dxfId="193" priority="195" operator="containsText" text="G">
      <formula>NOT(ISERROR(SEARCH("G",J1198)))</formula>
    </cfRule>
  </conditionalFormatting>
  <conditionalFormatting sqref="I1198">
    <cfRule type="cellIs" dxfId="192" priority="192" operator="lessThan">
      <formula>1.5</formula>
    </cfRule>
    <cfRule type="cellIs" dxfId="191" priority="193" operator="greaterThan">
      <formula>1.5</formula>
    </cfRule>
  </conditionalFormatting>
  <conditionalFormatting sqref="I1200">
    <cfRule type="containsText" dxfId="190" priority="190" operator="containsText" text="F">
      <formula>NOT(ISERROR(SEARCH("F",I1200)))</formula>
    </cfRule>
    <cfRule type="containsText" dxfId="189" priority="191" operator="containsText" text="G">
      <formula>NOT(ISERROR(SEARCH("G",I1200)))</formula>
    </cfRule>
  </conditionalFormatting>
  <conditionalFormatting sqref="I1206:J1206 I1218:J1218 I1226:J1226 H1204:H1214 H1216:H1218 H1220:H1222 H1224:H1226 I1214:J1214">
    <cfRule type="containsText" dxfId="188" priority="188" operator="containsText" text="F">
      <formula>NOT(ISERROR(SEARCH("F",H1204)))</formula>
    </cfRule>
    <cfRule type="containsText" dxfId="187" priority="189" operator="containsText" text="G">
      <formula>NOT(ISERROR(SEARCH("G",H1204)))</formula>
    </cfRule>
  </conditionalFormatting>
  <conditionalFormatting sqref="G1204:G1214 G1216:G1218 G1220:G1222 G1224:G1226">
    <cfRule type="cellIs" dxfId="186" priority="186" operator="lessThan">
      <formula>1.5</formula>
    </cfRule>
    <cfRule type="cellIs" dxfId="185" priority="187" operator="greaterThan">
      <formula>1.5</formula>
    </cfRule>
  </conditionalFormatting>
  <conditionalFormatting sqref="K1204:K1214 K1216:K1218 K1220:K1222 K1224:K1226">
    <cfRule type="cellIs" dxfId="184" priority="185" operator="greaterThan">
      <formula>200</formula>
    </cfRule>
  </conditionalFormatting>
  <conditionalFormatting sqref="H1215">
    <cfRule type="containsText" dxfId="183" priority="183" operator="containsText" text="F">
      <formula>NOT(ISERROR(SEARCH("F",H1215)))</formula>
    </cfRule>
    <cfRule type="containsText" dxfId="182" priority="184" operator="containsText" text="G">
      <formula>NOT(ISERROR(SEARCH("G",H1215)))</formula>
    </cfRule>
  </conditionalFormatting>
  <conditionalFormatting sqref="G1215">
    <cfRule type="cellIs" dxfId="181" priority="181" operator="lessThan">
      <formula>1.5</formula>
    </cfRule>
    <cfRule type="cellIs" dxfId="180" priority="182" operator="greaterThan">
      <formula>1.5</formula>
    </cfRule>
  </conditionalFormatting>
  <conditionalFormatting sqref="K1215">
    <cfRule type="cellIs" dxfId="179" priority="180" operator="greaterThan">
      <formula>200</formula>
    </cfRule>
  </conditionalFormatting>
  <conditionalFormatting sqref="H1219">
    <cfRule type="containsText" dxfId="178" priority="178" operator="containsText" text="F">
      <formula>NOT(ISERROR(SEARCH("F",H1219)))</formula>
    </cfRule>
    <cfRule type="containsText" dxfId="177" priority="179" operator="containsText" text="G">
      <formula>NOT(ISERROR(SEARCH("G",H1219)))</formula>
    </cfRule>
  </conditionalFormatting>
  <conditionalFormatting sqref="G1219">
    <cfRule type="cellIs" dxfId="176" priority="176" operator="lessThan">
      <formula>1.5</formula>
    </cfRule>
    <cfRule type="cellIs" dxfId="175" priority="177" operator="greaterThan">
      <formula>1.5</formula>
    </cfRule>
  </conditionalFormatting>
  <conditionalFormatting sqref="K1219">
    <cfRule type="cellIs" dxfId="174" priority="175" operator="greaterThan">
      <formula>200</formula>
    </cfRule>
  </conditionalFormatting>
  <conditionalFormatting sqref="H1223">
    <cfRule type="containsText" dxfId="173" priority="173" operator="containsText" text="F">
      <formula>NOT(ISERROR(SEARCH("F",H1223)))</formula>
    </cfRule>
    <cfRule type="containsText" dxfId="172" priority="174" operator="containsText" text="G">
      <formula>NOT(ISERROR(SEARCH("G",H1223)))</formula>
    </cfRule>
  </conditionalFormatting>
  <conditionalFormatting sqref="G1223">
    <cfRule type="cellIs" dxfId="171" priority="171" operator="lessThan">
      <formula>1.5</formula>
    </cfRule>
    <cfRule type="cellIs" dxfId="170" priority="172" operator="greaterThan">
      <formula>1.5</formula>
    </cfRule>
  </conditionalFormatting>
  <conditionalFormatting sqref="K1223">
    <cfRule type="cellIs" dxfId="169" priority="170" operator="greaterThan">
      <formula>200</formula>
    </cfRule>
  </conditionalFormatting>
  <conditionalFormatting sqref="H1227">
    <cfRule type="containsText" dxfId="168" priority="168" operator="containsText" text="F">
      <formula>NOT(ISERROR(SEARCH("F",H1227)))</formula>
    </cfRule>
    <cfRule type="containsText" dxfId="167" priority="169" operator="containsText" text="G">
      <formula>NOT(ISERROR(SEARCH("G",H1227)))</formula>
    </cfRule>
  </conditionalFormatting>
  <conditionalFormatting sqref="G1227">
    <cfRule type="cellIs" dxfId="166" priority="166" operator="lessThan">
      <formula>1.5</formula>
    </cfRule>
    <cfRule type="cellIs" dxfId="165" priority="167" operator="greaterThan">
      <formula>1.5</formula>
    </cfRule>
  </conditionalFormatting>
  <conditionalFormatting sqref="K1227">
    <cfRule type="cellIs" dxfId="164" priority="165" operator="greaterThan">
      <formula>200</formula>
    </cfRule>
  </conditionalFormatting>
  <conditionalFormatting sqref="I1205">
    <cfRule type="containsText" dxfId="163" priority="163" operator="containsText" text="F">
      <formula>NOT(ISERROR(SEARCH("F",I1205)))</formula>
    </cfRule>
    <cfRule type="containsText" dxfId="162" priority="164" operator="containsText" text="G">
      <formula>NOT(ISERROR(SEARCH("G",I1205)))</formula>
    </cfRule>
  </conditionalFormatting>
  <conditionalFormatting sqref="J1208">
    <cfRule type="cellIs" dxfId="161" priority="161" operator="lessThan">
      <formula>1.5</formula>
    </cfRule>
    <cfRule type="cellIs" dxfId="160" priority="162" operator="greaterThan">
      <formula>1.5</formula>
    </cfRule>
  </conditionalFormatting>
  <conditionalFormatting sqref="J1209">
    <cfRule type="cellIs" dxfId="159" priority="159" operator="lessThan">
      <formula>1.5</formula>
    </cfRule>
    <cfRule type="cellIs" dxfId="158" priority="160" operator="greaterThan">
      <formula>1.5</formula>
    </cfRule>
  </conditionalFormatting>
  <conditionalFormatting sqref="J1210">
    <cfRule type="cellIs" dxfId="157" priority="157" operator="lessThan">
      <formula>1.5</formula>
    </cfRule>
    <cfRule type="cellIs" dxfId="156" priority="158" operator="greaterThan">
      <formula>1.5</formula>
    </cfRule>
  </conditionalFormatting>
  <conditionalFormatting sqref="J1212">
    <cfRule type="containsText" dxfId="155" priority="155" operator="containsText" text="F">
      <formula>NOT(ISERROR(SEARCH("F",J1212)))</formula>
    </cfRule>
    <cfRule type="containsText" dxfId="154" priority="156" operator="containsText" text="G">
      <formula>NOT(ISERROR(SEARCH("G",J1212)))</formula>
    </cfRule>
  </conditionalFormatting>
  <conditionalFormatting sqref="I1212">
    <cfRule type="cellIs" dxfId="153" priority="153" operator="lessThan">
      <formula>1.5</formula>
    </cfRule>
    <cfRule type="cellIs" dxfId="152" priority="154" operator="greaterThan">
      <formula>1.5</formula>
    </cfRule>
  </conditionalFormatting>
  <conditionalFormatting sqref="J1213">
    <cfRule type="cellIs" dxfId="151" priority="151" operator="lessThan">
      <formula>1.5</formula>
    </cfRule>
    <cfRule type="cellIs" dxfId="150" priority="152" operator="greaterThan">
      <formula>1.5</formula>
    </cfRule>
  </conditionalFormatting>
  <conditionalFormatting sqref="J1217">
    <cfRule type="containsText" dxfId="149" priority="149" operator="containsText" text="F">
      <formula>NOT(ISERROR(SEARCH("F",J1217)))</formula>
    </cfRule>
    <cfRule type="containsText" dxfId="148" priority="150" operator="containsText" text="G">
      <formula>NOT(ISERROR(SEARCH("G",J1217)))</formula>
    </cfRule>
  </conditionalFormatting>
  <conditionalFormatting sqref="I1217">
    <cfRule type="cellIs" dxfId="147" priority="147" operator="lessThan">
      <formula>1.5</formula>
    </cfRule>
    <cfRule type="cellIs" dxfId="146" priority="148" operator="greaterThan">
      <formula>1.5</formula>
    </cfRule>
  </conditionalFormatting>
  <conditionalFormatting sqref="J1220">
    <cfRule type="cellIs" dxfId="145" priority="145" operator="lessThan">
      <formula>1.5</formula>
    </cfRule>
    <cfRule type="cellIs" dxfId="144" priority="146" operator="greaterThan">
      <formula>1.5</formula>
    </cfRule>
  </conditionalFormatting>
  <conditionalFormatting sqref="F1221">
    <cfRule type="cellIs" dxfId="143" priority="143" operator="lessThan">
      <formula>1.5</formula>
    </cfRule>
    <cfRule type="cellIs" dxfId="142" priority="144" operator="greaterThan">
      <formula>1.5</formula>
    </cfRule>
  </conditionalFormatting>
  <conditionalFormatting sqref="J1221">
    <cfRule type="cellIs" dxfId="141" priority="141" operator="lessThan">
      <formula>1.5</formula>
    </cfRule>
    <cfRule type="cellIs" dxfId="140" priority="142" operator="greaterThan">
      <formula>1.5</formula>
    </cfRule>
  </conditionalFormatting>
  <conditionalFormatting sqref="I1221">
    <cfRule type="cellIs" dxfId="139" priority="139" operator="lessThan">
      <formula>1.5</formula>
    </cfRule>
    <cfRule type="cellIs" dxfId="138" priority="140" operator="greaterThan">
      <formula>1.5</formula>
    </cfRule>
  </conditionalFormatting>
  <conditionalFormatting sqref="J1222">
    <cfRule type="cellIs" dxfId="137" priority="137" operator="lessThan">
      <formula>1.5</formula>
    </cfRule>
    <cfRule type="cellIs" dxfId="136" priority="138" operator="greaterThan">
      <formula>1.5</formula>
    </cfRule>
  </conditionalFormatting>
  <conditionalFormatting sqref="I1224">
    <cfRule type="containsText" dxfId="135" priority="135" operator="containsText" text="F">
      <formula>NOT(ISERROR(SEARCH("F",I1224)))</formula>
    </cfRule>
    <cfRule type="containsText" dxfId="134" priority="136" operator="containsText" text="G">
      <formula>NOT(ISERROR(SEARCH("G",I1224)))</formula>
    </cfRule>
  </conditionalFormatting>
  <conditionalFormatting sqref="I1241:J1241 I1250:J1250 H1228:H1238 H1240:H1242 H1244:H1246 H1248:H1250 I1233:J1234 I1237:J1238 I1245:J1246">
    <cfRule type="containsText" dxfId="133" priority="133" operator="containsText" text="F">
      <formula>NOT(ISERROR(SEARCH("F",H1228)))</formula>
    </cfRule>
    <cfRule type="containsText" dxfId="132" priority="134" operator="containsText" text="G">
      <formula>NOT(ISERROR(SEARCH("G",H1228)))</formula>
    </cfRule>
  </conditionalFormatting>
  <conditionalFormatting sqref="G1228:G1238 G1240:G1242 G1244:G1246 G1248:G1250">
    <cfRule type="cellIs" dxfId="131" priority="131" operator="lessThan">
      <formula>1.5</formula>
    </cfRule>
    <cfRule type="cellIs" dxfId="130" priority="132" operator="greaterThan">
      <formula>1.5</formula>
    </cfRule>
  </conditionalFormatting>
  <conditionalFormatting sqref="K1228:K1238 K1240:K1242 K1244:K1246 K1248:K1250">
    <cfRule type="cellIs" dxfId="129" priority="130" operator="greaterThan">
      <formula>200</formula>
    </cfRule>
  </conditionalFormatting>
  <conditionalFormatting sqref="H1239">
    <cfRule type="containsText" dxfId="128" priority="128" operator="containsText" text="F">
      <formula>NOT(ISERROR(SEARCH("F",H1239)))</formula>
    </cfRule>
    <cfRule type="containsText" dxfId="127" priority="129" operator="containsText" text="G">
      <formula>NOT(ISERROR(SEARCH("G",H1239)))</formula>
    </cfRule>
  </conditionalFormatting>
  <conditionalFormatting sqref="G1239">
    <cfRule type="cellIs" dxfId="126" priority="126" operator="lessThan">
      <formula>1.5</formula>
    </cfRule>
    <cfRule type="cellIs" dxfId="125" priority="127" operator="greaterThan">
      <formula>1.5</formula>
    </cfRule>
  </conditionalFormatting>
  <conditionalFormatting sqref="K1239">
    <cfRule type="cellIs" dxfId="124" priority="125" operator="greaterThan">
      <formula>200</formula>
    </cfRule>
  </conditionalFormatting>
  <conditionalFormatting sqref="H1243">
    <cfRule type="containsText" dxfId="123" priority="123" operator="containsText" text="F">
      <formula>NOT(ISERROR(SEARCH("F",H1243)))</formula>
    </cfRule>
    <cfRule type="containsText" dxfId="122" priority="124" operator="containsText" text="G">
      <formula>NOT(ISERROR(SEARCH("G",H1243)))</formula>
    </cfRule>
  </conditionalFormatting>
  <conditionalFormatting sqref="G1243">
    <cfRule type="cellIs" dxfId="121" priority="121" operator="lessThan">
      <formula>1.5</formula>
    </cfRule>
    <cfRule type="cellIs" dxfId="120" priority="122" operator="greaterThan">
      <formula>1.5</formula>
    </cfRule>
  </conditionalFormatting>
  <conditionalFormatting sqref="K1243">
    <cfRule type="cellIs" dxfId="119" priority="120" operator="greaterThan">
      <formula>200</formula>
    </cfRule>
  </conditionalFormatting>
  <conditionalFormatting sqref="H1247">
    <cfRule type="containsText" dxfId="118" priority="118" operator="containsText" text="F">
      <formula>NOT(ISERROR(SEARCH("F",H1247)))</formula>
    </cfRule>
    <cfRule type="containsText" dxfId="117" priority="119" operator="containsText" text="G">
      <formula>NOT(ISERROR(SEARCH("G",H1247)))</formula>
    </cfRule>
  </conditionalFormatting>
  <conditionalFormatting sqref="G1247">
    <cfRule type="cellIs" dxfId="116" priority="116" operator="lessThan">
      <formula>1.5</formula>
    </cfRule>
    <cfRule type="cellIs" dxfId="115" priority="117" operator="greaterThan">
      <formula>1.5</formula>
    </cfRule>
  </conditionalFormatting>
  <conditionalFormatting sqref="K1247">
    <cfRule type="cellIs" dxfId="114" priority="115" operator="greaterThan">
      <formula>200</formula>
    </cfRule>
  </conditionalFormatting>
  <conditionalFormatting sqref="H1251">
    <cfRule type="containsText" dxfId="113" priority="113" operator="containsText" text="F">
      <formula>NOT(ISERROR(SEARCH("F",H1251)))</formula>
    </cfRule>
    <cfRule type="containsText" dxfId="112" priority="114" operator="containsText" text="G">
      <formula>NOT(ISERROR(SEARCH("G",H1251)))</formula>
    </cfRule>
  </conditionalFormatting>
  <conditionalFormatting sqref="G1251">
    <cfRule type="cellIs" dxfId="111" priority="111" operator="lessThan">
      <formula>1.5</formula>
    </cfRule>
    <cfRule type="cellIs" dxfId="110" priority="112" operator="greaterThan">
      <formula>1.5</formula>
    </cfRule>
  </conditionalFormatting>
  <conditionalFormatting sqref="K1251">
    <cfRule type="cellIs" dxfId="109" priority="110" operator="greaterThan">
      <formula>200</formula>
    </cfRule>
  </conditionalFormatting>
  <conditionalFormatting sqref="I1229">
    <cfRule type="containsText" dxfId="108" priority="108" operator="containsText" text="F">
      <formula>NOT(ISERROR(SEARCH("F",I1229)))</formula>
    </cfRule>
    <cfRule type="containsText" dxfId="107" priority="109" operator="containsText" text="G">
      <formula>NOT(ISERROR(SEARCH("G",I1229)))</formula>
    </cfRule>
  </conditionalFormatting>
  <conditionalFormatting sqref="J1230">
    <cfRule type="containsText" dxfId="106" priority="106" operator="containsText" text="F">
      <formula>NOT(ISERROR(SEARCH("F",J1230)))</formula>
    </cfRule>
    <cfRule type="containsText" dxfId="105" priority="107" operator="containsText" text="G">
      <formula>NOT(ISERROR(SEARCH("G",J1230)))</formula>
    </cfRule>
  </conditionalFormatting>
  <conditionalFormatting sqref="I1230">
    <cfRule type="cellIs" dxfId="104" priority="104" operator="lessThan">
      <formula>1.5</formula>
    </cfRule>
    <cfRule type="cellIs" dxfId="103" priority="105" operator="greaterThan">
      <formula>1.5</formula>
    </cfRule>
  </conditionalFormatting>
  <conditionalFormatting sqref="F1232">
    <cfRule type="containsText" dxfId="102" priority="102" operator="containsText" text="F">
      <formula>NOT(ISERROR(SEARCH("F",F1232)))</formula>
    </cfRule>
    <cfRule type="containsText" dxfId="101" priority="103" operator="containsText" text="G">
      <formula>NOT(ISERROR(SEARCH("G",F1232)))</formula>
    </cfRule>
  </conditionalFormatting>
  <conditionalFormatting sqref="E1232">
    <cfRule type="cellIs" dxfId="100" priority="100" operator="lessThan">
      <formula>1.5</formula>
    </cfRule>
    <cfRule type="cellIs" dxfId="99" priority="101" operator="greaterThan">
      <formula>1.5</formula>
    </cfRule>
  </conditionalFormatting>
  <conditionalFormatting sqref="J1232">
    <cfRule type="containsText" dxfId="98" priority="98" operator="containsText" text="F">
      <formula>NOT(ISERROR(SEARCH("F",J1232)))</formula>
    </cfRule>
    <cfRule type="containsText" dxfId="97" priority="99" operator="containsText" text="G">
      <formula>NOT(ISERROR(SEARCH("G",J1232)))</formula>
    </cfRule>
  </conditionalFormatting>
  <conditionalFormatting sqref="I1232">
    <cfRule type="cellIs" dxfId="96" priority="96" operator="lessThan">
      <formula>1.5</formula>
    </cfRule>
    <cfRule type="cellIs" dxfId="95" priority="97" operator="greaterThan">
      <formula>1.5</formula>
    </cfRule>
  </conditionalFormatting>
  <conditionalFormatting sqref="J1240">
    <cfRule type="containsText" dxfId="94" priority="94" operator="containsText" text="F">
      <formula>NOT(ISERROR(SEARCH("F",J1240)))</formula>
    </cfRule>
    <cfRule type="containsText" dxfId="93" priority="95" operator="containsText" text="G">
      <formula>NOT(ISERROR(SEARCH("G",J1240)))</formula>
    </cfRule>
  </conditionalFormatting>
  <conditionalFormatting sqref="I1240">
    <cfRule type="cellIs" dxfId="92" priority="92" operator="lessThan">
      <formula>1.5</formula>
    </cfRule>
    <cfRule type="cellIs" dxfId="91" priority="93" operator="greaterThan">
      <formula>1.5</formula>
    </cfRule>
  </conditionalFormatting>
  <conditionalFormatting sqref="J1242">
    <cfRule type="cellIs" dxfId="90" priority="90" operator="lessThan">
      <formula>1.5</formula>
    </cfRule>
    <cfRule type="cellIs" dxfId="89" priority="91" operator="greaterThan">
      <formula>1.5</formula>
    </cfRule>
  </conditionalFormatting>
  <conditionalFormatting sqref="J1244">
    <cfRule type="containsText" dxfId="88" priority="88" operator="containsText" text="F">
      <formula>NOT(ISERROR(SEARCH("F",J1244)))</formula>
    </cfRule>
    <cfRule type="containsText" dxfId="87" priority="89" operator="containsText" text="G">
      <formula>NOT(ISERROR(SEARCH("G",J1244)))</formula>
    </cfRule>
  </conditionalFormatting>
  <conditionalFormatting sqref="I1244">
    <cfRule type="cellIs" dxfId="86" priority="86" operator="lessThan">
      <formula>1.5</formula>
    </cfRule>
    <cfRule type="cellIs" dxfId="85" priority="87" operator="greaterThan">
      <formula>1.5</formula>
    </cfRule>
  </conditionalFormatting>
  <conditionalFormatting sqref="F1245">
    <cfRule type="containsText" dxfId="84" priority="84" operator="containsText" text="F">
      <formula>NOT(ISERROR(SEARCH("F",F1245)))</formula>
    </cfRule>
    <cfRule type="containsText" dxfId="83" priority="85" operator="containsText" text="G">
      <formula>NOT(ISERROR(SEARCH("G",F1245)))</formula>
    </cfRule>
  </conditionalFormatting>
  <conditionalFormatting sqref="E1245">
    <cfRule type="cellIs" dxfId="82" priority="82" operator="lessThan">
      <formula>1.5</formula>
    </cfRule>
    <cfRule type="cellIs" dxfId="81" priority="83" operator="greaterThan">
      <formula>1.5</formula>
    </cfRule>
  </conditionalFormatting>
  <conditionalFormatting sqref="J1248">
    <cfRule type="cellIs" dxfId="80" priority="80" operator="lessThan">
      <formula>1.5</formula>
    </cfRule>
    <cfRule type="cellIs" dxfId="79" priority="81" operator="greaterThan">
      <formula>1.5</formula>
    </cfRule>
  </conditionalFormatting>
  <conditionalFormatting sqref="F1249">
    <cfRule type="cellIs" dxfId="78" priority="78" operator="lessThan">
      <formula>1.5</formula>
    </cfRule>
    <cfRule type="cellIs" dxfId="77" priority="79" operator="greaterThan">
      <formula>1.5</formula>
    </cfRule>
  </conditionalFormatting>
  <conditionalFormatting sqref="J1249">
    <cfRule type="cellIs" dxfId="76" priority="76" operator="lessThan">
      <formula>1.5</formula>
    </cfRule>
    <cfRule type="cellIs" dxfId="75" priority="77" operator="greaterThan">
      <formula>1.5</formula>
    </cfRule>
  </conditionalFormatting>
  <conditionalFormatting sqref="I1249">
    <cfRule type="cellIs" dxfId="74" priority="74" operator="lessThan">
      <formula>1.5</formula>
    </cfRule>
    <cfRule type="cellIs" dxfId="73" priority="75" operator="greaterThan">
      <formula>1.5</formula>
    </cfRule>
  </conditionalFormatting>
  <conditionalFormatting sqref="H1252:H1262 H1264:H1266 H1268:H1270 H1272:H1274 I1257:J1258 I1273:J1273">
    <cfRule type="containsText" dxfId="72" priority="72" operator="containsText" text="F">
      <formula>NOT(ISERROR(SEARCH("F",H1252)))</formula>
    </cfRule>
    <cfRule type="containsText" dxfId="71" priority="73" operator="containsText" text="G">
      <formula>NOT(ISERROR(SEARCH("G",H1252)))</formula>
    </cfRule>
  </conditionalFormatting>
  <conditionalFormatting sqref="G1252:G1262 G1264:G1266 G1268:G1270 G1272:G1274">
    <cfRule type="cellIs" dxfId="70" priority="70" operator="lessThan">
      <formula>1.5</formula>
    </cfRule>
    <cfRule type="cellIs" dxfId="69" priority="71" operator="greaterThan">
      <formula>1.5</formula>
    </cfRule>
  </conditionalFormatting>
  <conditionalFormatting sqref="K1252:K1262 K1264:K1266 K1268:K1270 K1272:K1274">
    <cfRule type="cellIs" dxfId="68" priority="69" operator="greaterThan">
      <formula>200</formula>
    </cfRule>
  </conditionalFormatting>
  <conditionalFormatting sqref="H1263">
    <cfRule type="containsText" dxfId="67" priority="67" operator="containsText" text="F">
      <formula>NOT(ISERROR(SEARCH("F",H1263)))</formula>
    </cfRule>
    <cfRule type="containsText" dxfId="66" priority="68" operator="containsText" text="G">
      <formula>NOT(ISERROR(SEARCH("G",H1263)))</formula>
    </cfRule>
  </conditionalFormatting>
  <conditionalFormatting sqref="G1263">
    <cfRule type="cellIs" dxfId="65" priority="65" operator="lessThan">
      <formula>1.5</formula>
    </cfRule>
    <cfRule type="cellIs" dxfId="64" priority="66" operator="greaterThan">
      <formula>1.5</formula>
    </cfRule>
  </conditionalFormatting>
  <conditionalFormatting sqref="K1263">
    <cfRule type="cellIs" dxfId="63" priority="64" operator="greaterThan">
      <formula>200</formula>
    </cfRule>
  </conditionalFormatting>
  <conditionalFormatting sqref="H1267">
    <cfRule type="containsText" dxfId="62" priority="62" operator="containsText" text="F">
      <formula>NOT(ISERROR(SEARCH("F",H1267)))</formula>
    </cfRule>
    <cfRule type="containsText" dxfId="61" priority="63" operator="containsText" text="G">
      <formula>NOT(ISERROR(SEARCH("G",H1267)))</formula>
    </cfRule>
  </conditionalFormatting>
  <conditionalFormatting sqref="G1267">
    <cfRule type="cellIs" dxfId="60" priority="60" operator="lessThan">
      <formula>1.5</formula>
    </cfRule>
    <cfRule type="cellIs" dxfId="59" priority="61" operator="greaterThan">
      <formula>1.5</formula>
    </cfRule>
  </conditionalFormatting>
  <conditionalFormatting sqref="K1267">
    <cfRule type="cellIs" dxfId="58" priority="59" operator="greaterThan">
      <formula>200</formula>
    </cfRule>
  </conditionalFormatting>
  <conditionalFormatting sqref="H1271">
    <cfRule type="containsText" dxfId="57" priority="57" operator="containsText" text="F">
      <formula>NOT(ISERROR(SEARCH("F",H1271)))</formula>
    </cfRule>
    <cfRule type="containsText" dxfId="56" priority="58" operator="containsText" text="G">
      <formula>NOT(ISERROR(SEARCH("G",H1271)))</formula>
    </cfRule>
  </conditionalFormatting>
  <conditionalFormatting sqref="G1271">
    <cfRule type="cellIs" dxfId="55" priority="55" operator="lessThan">
      <formula>1.5</formula>
    </cfRule>
    <cfRule type="cellIs" dxfId="54" priority="56" operator="greaterThan">
      <formula>1.5</formula>
    </cfRule>
  </conditionalFormatting>
  <conditionalFormatting sqref="K1271">
    <cfRule type="cellIs" dxfId="53" priority="54" operator="greaterThan">
      <formula>200</formula>
    </cfRule>
  </conditionalFormatting>
  <conditionalFormatting sqref="H1275">
    <cfRule type="containsText" dxfId="52" priority="52" operator="containsText" text="F">
      <formula>NOT(ISERROR(SEARCH("F",H1275)))</formula>
    </cfRule>
    <cfRule type="containsText" dxfId="51" priority="53" operator="containsText" text="G">
      <formula>NOT(ISERROR(SEARCH("G",H1275)))</formula>
    </cfRule>
  </conditionalFormatting>
  <conditionalFormatting sqref="G1275">
    <cfRule type="cellIs" dxfId="50" priority="50" operator="lessThan">
      <formula>1.5</formula>
    </cfRule>
    <cfRule type="cellIs" dxfId="49" priority="51" operator="greaterThan">
      <formula>1.5</formula>
    </cfRule>
  </conditionalFormatting>
  <conditionalFormatting sqref="K1275">
    <cfRule type="cellIs" dxfId="48" priority="49" operator="greaterThan">
      <formula>200</formula>
    </cfRule>
  </conditionalFormatting>
  <conditionalFormatting sqref="I1253">
    <cfRule type="containsText" dxfId="47" priority="47" operator="containsText" text="F">
      <formula>NOT(ISERROR(SEARCH("F",I1253)))</formula>
    </cfRule>
    <cfRule type="containsText" dxfId="46" priority="48" operator="containsText" text="G">
      <formula>NOT(ISERROR(SEARCH("G",I1253)))</formula>
    </cfRule>
  </conditionalFormatting>
  <conditionalFormatting sqref="J1254">
    <cfRule type="containsText" dxfId="45" priority="45" operator="containsText" text="F">
      <formula>NOT(ISERROR(SEARCH("F",J1254)))</formula>
    </cfRule>
    <cfRule type="containsText" dxfId="44" priority="46" operator="containsText" text="G">
      <formula>NOT(ISERROR(SEARCH("G",J1254)))</formula>
    </cfRule>
  </conditionalFormatting>
  <conditionalFormatting sqref="I1254">
    <cfRule type="cellIs" dxfId="43" priority="43" operator="lessThan">
      <formula>1.5</formula>
    </cfRule>
    <cfRule type="cellIs" dxfId="42" priority="44" operator="greaterThan">
      <formula>1.5</formula>
    </cfRule>
  </conditionalFormatting>
  <conditionalFormatting sqref="J1256">
    <cfRule type="containsText" dxfId="41" priority="41" operator="containsText" text="F">
      <formula>NOT(ISERROR(SEARCH("F",J1256)))</formula>
    </cfRule>
    <cfRule type="containsText" dxfId="40" priority="42" operator="containsText" text="G">
      <formula>NOT(ISERROR(SEARCH("G",J1256)))</formula>
    </cfRule>
  </conditionalFormatting>
  <conditionalFormatting sqref="I1256">
    <cfRule type="cellIs" dxfId="39" priority="39" operator="lessThan">
      <formula>1.5</formula>
    </cfRule>
    <cfRule type="cellIs" dxfId="38" priority="40" operator="greaterThan">
      <formula>1.5</formula>
    </cfRule>
  </conditionalFormatting>
  <conditionalFormatting sqref="F1257">
    <cfRule type="containsText" dxfId="37" priority="37" operator="containsText" text="F">
      <formula>NOT(ISERROR(SEARCH("F",F1257)))</formula>
    </cfRule>
    <cfRule type="containsText" dxfId="36" priority="38" operator="containsText" text="G">
      <formula>NOT(ISERROR(SEARCH("G",F1257)))</formula>
    </cfRule>
  </conditionalFormatting>
  <conditionalFormatting sqref="E1257">
    <cfRule type="cellIs" dxfId="35" priority="35" operator="lessThan">
      <formula>1.5</formula>
    </cfRule>
    <cfRule type="cellIs" dxfId="34" priority="36" operator="greaterThan">
      <formula>1.5</formula>
    </cfRule>
  </conditionalFormatting>
  <conditionalFormatting sqref="J1260">
    <cfRule type="containsText" dxfId="33" priority="33" operator="containsText" text="F">
      <formula>NOT(ISERROR(SEARCH("F",J1260)))</formula>
    </cfRule>
    <cfRule type="containsText" dxfId="32" priority="34" operator="containsText" text="G">
      <formula>NOT(ISERROR(SEARCH("G",J1260)))</formula>
    </cfRule>
  </conditionalFormatting>
  <conditionalFormatting sqref="I1260">
    <cfRule type="cellIs" dxfId="31" priority="31" operator="lessThan">
      <formula>1.5</formula>
    </cfRule>
    <cfRule type="cellIs" dxfId="30" priority="32" operator="greaterThan">
      <formula>1.5</formula>
    </cfRule>
  </conditionalFormatting>
  <conditionalFormatting sqref="J1262">
    <cfRule type="cellIs" dxfId="29" priority="29" operator="lessThan">
      <formula>1.5</formula>
    </cfRule>
    <cfRule type="cellIs" dxfId="28" priority="30" operator="greaterThan">
      <formula>1.5</formula>
    </cfRule>
  </conditionalFormatting>
  <conditionalFormatting sqref="J1261">
    <cfRule type="cellIs" dxfId="27" priority="27" operator="lessThan">
      <formula>1.5</formula>
    </cfRule>
    <cfRule type="cellIs" dxfId="26" priority="28" operator="greaterThan">
      <formula>1.5</formula>
    </cfRule>
  </conditionalFormatting>
  <conditionalFormatting sqref="F1262">
    <cfRule type="cellIs" dxfId="25" priority="25" operator="lessThan">
      <formula>1.5</formula>
    </cfRule>
    <cfRule type="cellIs" dxfId="24" priority="26" operator="greaterThan">
      <formula>1.5</formula>
    </cfRule>
  </conditionalFormatting>
  <conditionalFormatting sqref="J1264">
    <cfRule type="cellIs" dxfId="23" priority="23" operator="lessThan">
      <formula>1.5</formula>
    </cfRule>
    <cfRule type="cellIs" dxfId="22" priority="24" operator="greaterThan">
      <formula>1.5</formula>
    </cfRule>
  </conditionalFormatting>
  <conditionalFormatting sqref="J1265">
    <cfRule type="containsText" dxfId="21" priority="21" operator="containsText" text="F">
      <formula>NOT(ISERROR(SEARCH("F",J1265)))</formula>
    </cfRule>
    <cfRule type="containsText" dxfId="20" priority="22" operator="containsText" text="G">
      <formula>NOT(ISERROR(SEARCH("G",J1265)))</formula>
    </cfRule>
  </conditionalFormatting>
  <conditionalFormatting sqref="I1265">
    <cfRule type="cellIs" dxfId="19" priority="19" operator="lessThan">
      <formula>1.5</formula>
    </cfRule>
    <cfRule type="cellIs" dxfId="18" priority="20" operator="greaterThan">
      <formula>1.5</formula>
    </cfRule>
  </conditionalFormatting>
  <conditionalFormatting sqref="J1266">
    <cfRule type="containsText" dxfId="17" priority="17" operator="containsText" text="F">
      <formula>NOT(ISERROR(SEARCH("F",J1266)))</formula>
    </cfRule>
    <cfRule type="containsText" dxfId="16" priority="18" operator="containsText" text="G">
      <formula>NOT(ISERROR(SEARCH("G",J1266)))</formula>
    </cfRule>
  </conditionalFormatting>
  <conditionalFormatting sqref="I1266">
    <cfRule type="cellIs" dxfId="15" priority="15" operator="lessThan">
      <formula>1.5</formula>
    </cfRule>
    <cfRule type="cellIs" dxfId="14" priority="16" operator="greaterThan">
      <formula>1.5</formula>
    </cfRule>
  </conditionalFormatting>
  <conditionalFormatting sqref="J1268">
    <cfRule type="cellIs" dxfId="13" priority="13" operator="lessThan">
      <formula>1.5</formula>
    </cfRule>
    <cfRule type="cellIs" dxfId="12" priority="14" operator="greaterThan">
      <formula>1.5</formula>
    </cfRule>
  </conditionalFormatting>
  <conditionalFormatting sqref="F1269">
    <cfRule type="cellIs" dxfId="11" priority="11" operator="lessThan">
      <formula>1.5</formula>
    </cfRule>
    <cfRule type="cellIs" dxfId="10" priority="12" operator="greaterThan">
      <formula>1.5</formula>
    </cfRule>
  </conditionalFormatting>
  <conditionalFormatting sqref="J1269">
    <cfRule type="containsText" dxfId="9" priority="9" operator="containsText" text="F">
      <formula>NOT(ISERROR(SEARCH("F",J1269)))</formula>
    </cfRule>
    <cfRule type="containsText" dxfId="8" priority="10" operator="containsText" text="G">
      <formula>NOT(ISERROR(SEARCH("G",J1269)))</formula>
    </cfRule>
  </conditionalFormatting>
  <conditionalFormatting sqref="I1269">
    <cfRule type="cellIs" dxfId="7" priority="7" operator="lessThan">
      <formula>1.5</formula>
    </cfRule>
    <cfRule type="cellIs" dxfId="6" priority="8" operator="greaterThan">
      <formula>1.5</formula>
    </cfRule>
  </conditionalFormatting>
  <conditionalFormatting sqref="J1270">
    <cfRule type="cellIs" dxfId="5" priority="5" operator="lessThan">
      <formula>1.5</formula>
    </cfRule>
    <cfRule type="cellIs" dxfId="4" priority="6" operator="greaterThan">
      <formula>1.5</formula>
    </cfRule>
  </conditionalFormatting>
  <conditionalFormatting sqref="J1272">
    <cfRule type="cellIs" dxfId="3" priority="3" operator="lessThan">
      <formula>1.5</formula>
    </cfRule>
    <cfRule type="cellIs" dxfId="2" priority="4" operator="greaterThan">
      <formula>1.5</formula>
    </cfRule>
  </conditionalFormatting>
  <conditionalFormatting sqref="J1274">
    <cfRule type="cellIs" dxfId="1" priority="1" operator="lessThan">
      <formula>1.5</formula>
    </cfRule>
    <cfRule type="cellIs" dxfId="0" priority="2" operator="greaterThan">
      <formula>1.5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Appendix 1</vt:lpstr>
      <vt:lpstr>Sample Worksheets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Telemachos Manos</dc:creator>
  <cp:lastModifiedBy>Nick Perez</cp:lastModifiedBy>
  <cp:lastPrinted>2021-09-15T16:26:17Z</cp:lastPrinted>
  <dcterms:created xsi:type="dcterms:W3CDTF">2018-06-19T23:50:49Z</dcterms:created>
  <dcterms:modified xsi:type="dcterms:W3CDTF">2021-09-15T20:01:56Z</dcterms:modified>
</cp:coreProperties>
</file>